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149" i="1"/>
  <c r="D199"/>
  <c r="D198"/>
  <c r="E41"/>
  <c r="E22"/>
  <c r="E158"/>
  <c r="E148"/>
  <c r="E146"/>
  <c r="I59"/>
  <c r="K16"/>
  <c r="K14"/>
  <c r="K156"/>
  <c r="K146"/>
  <c r="K144"/>
  <c r="E118"/>
  <c r="E71"/>
  <c r="E64"/>
  <c r="F71"/>
  <c r="F64"/>
  <c r="F62"/>
  <c r="G71"/>
  <c r="H71"/>
  <c r="H64"/>
  <c r="H62"/>
  <c r="I71"/>
  <c r="I64"/>
  <c r="I62"/>
  <c r="I245"/>
  <c r="J71"/>
  <c r="K71"/>
  <c r="E120"/>
  <c r="E70"/>
  <c r="F70"/>
  <c r="G70"/>
  <c r="H70"/>
  <c r="I70"/>
  <c r="J70"/>
  <c r="K70"/>
  <c r="E78"/>
  <c r="E67"/>
  <c r="E82"/>
  <c r="E86"/>
  <c r="E94"/>
  <c r="E98"/>
  <c r="E108"/>
  <c r="E90"/>
  <c r="E112"/>
  <c r="E115"/>
  <c r="E103"/>
  <c r="F67"/>
  <c r="G67"/>
  <c r="H67"/>
  <c r="I67"/>
  <c r="J67"/>
  <c r="K67"/>
  <c r="E77"/>
  <c r="E76"/>
  <c r="E81"/>
  <c r="E85"/>
  <c r="E93"/>
  <c r="E97"/>
  <c r="E107"/>
  <c r="E89"/>
  <c r="E111"/>
  <c r="E116"/>
  <c r="E102"/>
  <c r="E66"/>
  <c r="F66"/>
  <c r="G66"/>
  <c r="H66"/>
  <c r="I66"/>
  <c r="J66"/>
  <c r="K66"/>
  <c r="E127"/>
  <c r="E128"/>
  <c r="E129"/>
  <c r="E130"/>
  <c r="E131"/>
  <c r="E132"/>
  <c r="E133"/>
  <c r="E134"/>
  <c r="E135"/>
  <c r="E125"/>
  <c r="E136"/>
  <c r="E137"/>
  <c r="E141"/>
  <c r="E139"/>
  <c r="F125"/>
  <c r="F123"/>
  <c r="F139"/>
  <c r="G125"/>
  <c r="G139"/>
  <c r="G123"/>
  <c r="H125"/>
  <c r="H139"/>
  <c r="H123"/>
  <c r="I125"/>
  <c r="I123"/>
  <c r="I139"/>
  <c r="J125"/>
  <c r="J123"/>
  <c r="J139"/>
  <c r="K125"/>
  <c r="K139"/>
  <c r="K123"/>
  <c r="D127"/>
  <c r="D128"/>
  <c r="D129"/>
  <c r="D130"/>
  <c r="D131"/>
  <c r="D132"/>
  <c r="D133"/>
  <c r="D134"/>
  <c r="D135"/>
  <c r="D136"/>
  <c r="D137"/>
  <c r="D125"/>
  <c r="D123"/>
  <c r="D141"/>
  <c r="D139"/>
  <c r="E17"/>
  <c r="E16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F16"/>
  <c r="G16"/>
  <c r="H16"/>
  <c r="I16"/>
  <c r="I14"/>
  <c r="J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16"/>
  <c r="E188"/>
  <c r="E189"/>
  <c r="E190"/>
  <c r="E191"/>
  <c r="E192"/>
  <c r="E194"/>
  <c r="E178"/>
  <c r="E179"/>
  <c r="E176"/>
  <c r="E257"/>
  <c r="E180"/>
  <c r="E181"/>
  <c r="E182"/>
  <c r="E183"/>
  <c r="E184"/>
  <c r="E185"/>
  <c r="E186"/>
  <c r="E187"/>
  <c r="E193"/>
  <c r="F176"/>
  <c r="G176"/>
  <c r="H176"/>
  <c r="I176"/>
  <c r="J176"/>
  <c r="K176"/>
  <c r="D178"/>
  <c r="D180"/>
  <c r="D182"/>
  <c r="D184"/>
  <c r="D186"/>
  <c r="D188"/>
  <c r="D189"/>
  <c r="D190"/>
  <c r="D191"/>
  <c r="D192"/>
  <c r="D179"/>
  <c r="D181"/>
  <c r="D176"/>
  <c r="D257"/>
  <c r="D183"/>
  <c r="D185"/>
  <c r="D187"/>
  <c r="D193"/>
  <c r="D194"/>
  <c r="E56"/>
  <c r="E57"/>
  <c r="E54"/>
  <c r="E149"/>
  <c r="E150"/>
  <c r="E151"/>
  <c r="E171"/>
  <c r="E169"/>
  <c r="E172"/>
  <c r="E173"/>
  <c r="E174"/>
  <c r="E175"/>
  <c r="E205"/>
  <c r="E206"/>
  <c r="E204"/>
  <c r="E202"/>
  <c r="D148"/>
  <c r="D146"/>
  <c r="D144"/>
  <c r="D150"/>
  <c r="D151"/>
  <c r="D56"/>
  <c r="D57"/>
  <c r="D54"/>
  <c r="D171"/>
  <c r="D169"/>
  <c r="D172"/>
  <c r="D173"/>
  <c r="D174"/>
  <c r="D175"/>
  <c r="D205"/>
  <c r="D206"/>
  <c r="D204"/>
  <c r="D202"/>
  <c r="E166"/>
  <c r="E167"/>
  <c r="E164"/>
  <c r="E162"/>
  <c r="E45"/>
  <c r="E43"/>
  <c r="E253"/>
  <c r="E46"/>
  <c r="E47"/>
  <c r="E51"/>
  <c r="E49"/>
  <c r="E254"/>
  <c r="E52"/>
  <c r="E197"/>
  <c r="E198"/>
  <c r="E199"/>
  <c r="E200"/>
  <c r="E195"/>
  <c r="E256"/>
  <c r="E239"/>
  <c r="E240"/>
  <c r="E241"/>
  <c r="E242"/>
  <c r="E243"/>
  <c r="E238"/>
  <c r="E258"/>
  <c r="E208"/>
  <c r="E207"/>
  <c r="E259"/>
  <c r="E154"/>
  <c r="E153"/>
  <c r="E100"/>
  <c r="E105"/>
  <c r="E79"/>
  <c r="E68"/>
  <c r="E83"/>
  <c r="E87"/>
  <c r="E91"/>
  <c r="E95"/>
  <c r="E99"/>
  <c r="E104"/>
  <c r="E109"/>
  <c r="E113"/>
  <c r="E117"/>
  <c r="E119"/>
  <c r="E69"/>
  <c r="E157"/>
  <c r="E156"/>
  <c r="E60"/>
  <c r="E59"/>
  <c r="E261"/>
  <c r="E160"/>
  <c r="E159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12"/>
  <c r="D166"/>
  <c r="D167"/>
  <c r="D164"/>
  <c r="D45"/>
  <c r="D46"/>
  <c r="D43"/>
  <c r="D47"/>
  <c r="D51"/>
  <c r="D49"/>
  <c r="D254"/>
  <c r="D52"/>
  <c r="D197"/>
  <c r="D195"/>
  <c r="D256"/>
  <c r="D200"/>
  <c r="D239"/>
  <c r="D240"/>
  <c r="D241"/>
  <c r="D242"/>
  <c r="D243"/>
  <c r="D238"/>
  <c r="D258"/>
  <c r="D208"/>
  <c r="D207"/>
  <c r="D259"/>
  <c r="D154"/>
  <c r="D153"/>
  <c r="D76"/>
  <c r="D66"/>
  <c r="D77"/>
  <c r="D81"/>
  <c r="D85"/>
  <c r="D89"/>
  <c r="D93"/>
  <c r="D97"/>
  <c r="D102"/>
  <c r="D107"/>
  <c r="D111"/>
  <c r="D116"/>
  <c r="D78"/>
  <c r="D67"/>
  <c r="D82"/>
  <c r="D86"/>
  <c r="D90"/>
  <c r="D94"/>
  <c r="D98"/>
  <c r="D100"/>
  <c r="D103"/>
  <c r="D108"/>
  <c r="D112"/>
  <c r="D79"/>
  <c r="D83"/>
  <c r="D87"/>
  <c r="D91"/>
  <c r="D95"/>
  <c r="D99"/>
  <c r="D104"/>
  <c r="D109"/>
  <c r="D113"/>
  <c r="D117"/>
  <c r="D68"/>
  <c r="D119"/>
  <c r="D69"/>
  <c r="D115"/>
  <c r="D120"/>
  <c r="D70"/>
  <c r="D118"/>
  <c r="D71"/>
  <c r="D64"/>
  <c r="D157"/>
  <c r="D158"/>
  <c r="D156"/>
  <c r="D60"/>
  <c r="D59"/>
  <c r="D261"/>
  <c r="D160"/>
  <c r="D159"/>
  <c r="D214"/>
  <c r="D215"/>
  <c r="D212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F204"/>
  <c r="G204"/>
  <c r="H204"/>
  <c r="I204"/>
  <c r="J204"/>
  <c r="K204"/>
  <c r="F195"/>
  <c r="G195"/>
  <c r="G162"/>
  <c r="H195"/>
  <c r="I195"/>
  <c r="J195"/>
  <c r="K195"/>
  <c r="K162"/>
  <c r="F169"/>
  <c r="G169"/>
  <c r="H169"/>
  <c r="I169"/>
  <c r="I162"/>
  <c r="J169"/>
  <c r="K169"/>
  <c r="F164"/>
  <c r="F162"/>
  <c r="G164"/>
  <c r="H164"/>
  <c r="H162"/>
  <c r="I164"/>
  <c r="J164"/>
  <c r="J162"/>
  <c r="K164"/>
  <c r="F156"/>
  <c r="G156"/>
  <c r="H156"/>
  <c r="I156"/>
  <c r="J156"/>
  <c r="J207"/>
  <c r="J202"/>
  <c r="F159"/>
  <c r="G159"/>
  <c r="H159"/>
  <c r="I159"/>
  <c r="J159"/>
  <c r="K159"/>
  <c r="F146"/>
  <c r="F144"/>
  <c r="F153"/>
  <c r="G146"/>
  <c r="G144"/>
  <c r="G153"/>
  <c r="H146"/>
  <c r="H153"/>
  <c r="H144"/>
  <c r="I146"/>
  <c r="I153"/>
  <c r="I144"/>
  <c r="J146"/>
  <c r="J144"/>
  <c r="J153"/>
  <c r="K153"/>
  <c r="F207"/>
  <c r="F202"/>
  <c r="G207"/>
  <c r="G202"/>
  <c r="H207"/>
  <c r="H202"/>
  <c r="I207"/>
  <c r="I202"/>
  <c r="K207"/>
  <c r="K202"/>
  <c r="E73"/>
  <c r="E210"/>
  <c r="F43"/>
  <c r="F49"/>
  <c r="F54"/>
  <c r="F59"/>
  <c r="F14"/>
  <c r="F68"/>
  <c r="F69"/>
  <c r="F73"/>
  <c r="F212"/>
  <c r="F238"/>
  <c r="F210"/>
  <c r="G43"/>
  <c r="G49"/>
  <c r="G14"/>
  <c r="G54"/>
  <c r="G59"/>
  <c r="G68"/>
  <c r="G64"/>
  <c r="G62"/>
  <c r="G69"/>
  <c r="G73"/>
  <c r="G212"/>
  <c r="G210"/>
  <c r="G238"/>
  <c r="H43"/>
  <c r="H49"/>
  <c r="H54"/>
  <c r="H59"/>
  <c r="H14"/>
  <c r="H68"/>
  <c r="H69"/>
  <c r="H73"/>
  <c r="H212"/>
  <c r="H238"/>
  <c r="H210"/>
  <c r="I43"/>
  <c r="I49"/>
  <c r="I54"/>
  <c r="I68"/>
  <c r="I69"/>
  <c r="I73"/>
  <c r="I212"/>
  <c r="I238"/>
  <c r="I210"/>
  <c r="J43"/>
  <c r="J49"/>
  <c r="J54"/>
  <c r="J14"/>
  <c r="J59"/>
  <c r="J68"/>
  <c r="J69"/>
  <c r="J64"/>
  <c r="J62"/>
  <c r="J73"/>
  <c r="J212"/>
  <c r="J210"/>
  <c r="J238"/>
  <c r="K43"/>
  <c r="K49"/>
  <c r="K54"/>
  <c r="K59"/>
  <c r="K68"/>
  <c r="K64"/>
  <c r="K62"/>
  <c r="K69"/>
  <c r="K73"/>
  <c r="K212"/>
  <c r="K210"/>
  <c r="K238"/>
  <c r="D73"/>
  <c r="E75"/>
  <c r="F75"/>
  <c r="G75"/>
  <c r="H75"/>
  <c r="I75"/>
  <c r="J75"/>
  <c r="K75"/>
  <c r="E110"/>
  <c r="F110"/>
  <c r="G110"/>
  <c r="H110"/>
  <c r="I110"/>
  <c r="J110"/>
  <c r="K110"/>
  <c r="D110"/>
  <c r="E101"/>
  <c r="F101"/>
  <c r="G101"/>
  <c r="H101"/>
  <c r="I101"/>
  <c r="J101"/>
  <c r="K101"/>
  <c r="D101"/>
  <c r="E96"/>
  <c r="F96"/>
  <c r="G96"/>
  <c r="H96"/>
  <c r="I96"/>
  <c r="J96"/>
  <c r="K96"/>
  <c r="D96"/>
  <c r="D75"/>
  <c r="E80"/>
  <c r="F80"/>
  <c r="G80"/>
  <c r="H80"/>
  <c r="I80"/>
  <c r="J80"/>
  <c r="K80"/>
  <c r="E84"/>
  <c r="F84"/>
  <c r="G84"/>
  <c r="H84"/>
  <c r="I84"/>
  <c r="J84"/>
  <c r="K84"/>
  <c r="D84"/>
  <c r="E88"/>
  <c r="F88"/>
  <c r="G88"/>
  <c r="H88"/>
  <c r="I88"/>
  <c r="J88"/>
  <c r="K88"/>
  <c r="D88"/>
  <c r="E92"/>
  <c r="F92"/>
  <c r="G92"/>
  <c r="H92"/>
  <c r="I92"/>
  <c r="J92"/>
  <c r="K92"/>
  <c r="D92"/>
  <c r="E106"/>
  <c r="F106"/>
  <c r="G106"/>
  <c r="H106"/>
  <c r="I106"/>
  <c r="J106"/>
  <c r="K106"/>
  <c r="D106"/>
  <c r="D80"/>
  <c r="K245"/>
  <c r="D255"/>
  <c r="E255"/>
  <c r="E252"/>
  <c r="D253"/>
  <c r="E144"/>
  <c r="D162"/>
  <c r="D252"/>
  <c r="J245"/>
  <c r="D210"/>
  <c r="E123"/>
  <c r="H245"/>
  <c r="E62"/>
  <c r="E260"/>
  <c r="E262"/>
  <c r="D14"/>
  <c r="E14"/>
  <c r="E245"/>
  <c r="G245"/>
  <c r="F245"/>
  <c r="D260"/>
  <c r="D262"/>
  <c r="D62"/>
  <c r="D245"/>
</calcChain>
</file>

<file path=xl/sharedStrings.xml><?xml version="1.0" encoding="utf-8"?>
<sst xmlns="http://schemas.openxmlformats.org/spreadsheetml/2006/main" count="305" uniqueCount="168">
  <si>
    <t>Asignavimų valdytojai</t>
  </si>
  <si>
    <t>Administracija</t>
  </si>
  <si>
    <t>Polit.pasitikėjimo valstyb.tarnaut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</si>
  <si>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</si>
  <si>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</si>
  <si>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</si>
  <si>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</si>
  <si>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</si>
  <si>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Palūkanos</t>
  </si>
  <si>
    <t>Civilinės saugos organizavimas</t>
  </si>
  <si>
    <t>Administracijos direkt.rezervas</t>
  </si>
  <si>
    <t>pagal valstybines funkcijas</t>
  </si>
  <si>
    <t>Paskolos</t>
  </si>
  <si>
    <t>LSA mokestis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</si>
  <si>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</si>
  <si>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</si>
  <si>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</si>
  <si>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</si>
  <si>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</si>
  <si>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apšv.</t>
  </si>
  <si>
    <t>Stoniškių seniūnijos gatvių apšv.</t>
  </si>
  <si>
    <t>Vilkyškių seniūnijos gatvių apšv.</t>
  </si>
  <si>
    <t>Lumpėnų seniūnijos gatvių apšv.</t>
  </si>
  <si>
    <t>Natkiškių seniūnijos gatvių apšv.</t>
  </si>
  <si>
    <t>Viešoji biblioteka</t>
  </si>
  <si>
    <t>Lopšelis darželis</t>
  </si>
  <si>
    <t>MK</t>
  </si>
  <si>
    <t>Aplinkos išlaidos</t>
  </si>
  <si>
    <t>Pagėgių pradinė m-kla</t>
  </si>
  <si>
    <t>Piktupėnų pagr.m-kla</t>
  </si>
  <si>
    <t>Šilgalių pagr.m-kla</t>
  </si>
  <si>
    <t>Moksleivių pavežėjimas</t>
  </si>
  <si>
    <t>Kitos įstaigos</t>
  </si>
  <si>
    <t>Parama mirties atveju</t>
  </si>
  <si>
    <t>M.Jankaus muziejus</t>
  </si>
  <si>
    <t>Stoniškių seniūnijos spec.prog.</t>
  </si>
  <si>
    <t>Soc.paslaugų centras</t>
  </si>
  <si>
    <t>Moksl.pavežėjimas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</si>
  <si>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</si>
  <si>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</si>
  <si>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</si>
  <si>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</si>
  <si>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</si>
  <si>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Stoniškių  pagr.m-kla</t>
  </si>
  <si>
    <t>Savivaldybės ūkio priežiūra</t>
  </si>
  <si>
    <t>Savivaldybės kontrolierius</t>
  </si>
  <si>
    <t>Polderiams eksploatuoti</t>
  </si>
  <si>
    <t>Pagėgių palaikomojo gydymo, slaugos ir senelių namai</t>
  </si>
  <si>
    <t>Vaikų  teisių apsaugos tarnyba</t>
  </si>
  <si>
    <t>Kultūros renginių programa</t>
  </si>
  <si>
    <t>Duomenų teikimas valst.suteiktos pagalbos registrui</t>
  </si>
  <si>
    <t>Programos,</t>
  </si>
  <si>
    <t>Išlaidos turtui įsigyti</t>
  </si>
  <si>
    <t>Iš jų darbo užmokestis</t>
  </si>
  <si>
    <t>VF</t>
  </si>
  <si>
    <t xml:space="preserve">Soc.paramos skyrius </t>
  </si>
  <si>
    <t>SP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</si>
  <si>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</si>
  <si>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</si>
  <si>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</si>
  <si>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</si>
  <si>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</si>
  <si>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Kitos programos</t>
  </si>
  <si>
    <t xml:space="preserve">M.Jankaus muziejaus </t>
  </si>
  <si>
    <t>Pagėgių seniūnija</t>
  </si>
  <si>
    <t>Vilkyškių seniūnija</t>
  </si>
  <si>
    <t>Lumpėnų seniūnija</t>
  </si>
  <si>
    <t>Aplinkos apsaugos rėmimo specialioji programa</t>
  </si>
  <si>
    <t>Darbo rinkos politikos rengimas ir  įgyvendinimas</t>
  </si>
  <si>
    <t>Natkiškių seniūnija</t>
  </si>
  <si>
    <t>Nevyriausybinių ir visuomeninių organizacijų rėmimas</t>
  </si>
  <si>
    <t>Natkiškių Z.Petraitienės  pagr.m-kla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</si>
  <si>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</si>
  <si>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</si>
  <si>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</si>
  <si>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</si>
  <si>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</si>
  <si>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</si>
  <si>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 xml:space="preserve">Kultūros centras </t>
  </si>
  <si>
    <t>Socialinių paslaugų teikimas (Pagėgių vaikų globos namams)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</si>
  <si>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</si>
  <si>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</si>
  <si>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</si>
  <si>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</si>
  <si>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</si>
  <si>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PATVIRTINTA</t>
  </si>
  <si>
    <t>Pagėgių savivaldybės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</si>
  <si>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</si>
  <si>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</si>
  <si>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</si>
  <si>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</si>
  <si>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</si>
  <si>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Įvykdymas</t>
  </si>
  <si>
    <t>priedas 2</t>
  </si>
  <si>
    <t>Pagėgių Algimanto Mackaus gimnazija</t>
  </si>
  <si>
    <t>Mero rezervas</t>
  </si>
  <si>
    <t>Priešgaisrinių tarnybų organiz.</t>
  </si>
  <si>
    <t>01.Bendros valstybės paslaugos</t>
  </si>
  <si>
    <t>02.Gynyba</t>
  </si>
  <si>
    <t>04.Ekonomika</t>
  </si>
  <si>
    <t>09.Švietimas</t>
  </si>
  <si>
    <t>06.Būstas ir komunalinis ūkis</t>
  </si>
  <si>
    <t>10.Socialinė apsauga</t>
  </si>
  <si>
    <t>05.Aplinkos apsauga</t>
  </si>
  <si>
    <t>07.Sveikatos apsauga</t>
  </si>
  <si>
    <t>Lumpėnų E.Jagomasto pagr.m-kla</t>
  </si>
  <si>
    <t>Jaunimo koordinatorius</t>
  </si>
  <si>
    <t>Socialinės paslaugos socialinei globai asmenims su sunkia negalia administravimas</t>
  </si>
  <si>
    <t>Socialinės paslaugos socialinei globai asmenims su sunkia negalia organizavimas</t>
  </si>
  <si>
    <t>Perduota kitoms savivaldybėms</t>
  </si>
  <si>
    <t>VIP</t>
  </si>
  <si>
    <t xml:space="preserve">Paprastosios išlaidos  Viso </t>
  </si>
  <si>
    <t>Iš jų: darbo užmokestis</t>
  </si>
  <si>
    <t>Iš viso</t>
  </si>
  <si>
    <t>Programa,,Apeigų paslaugų gerinimas religinėms bendrijoms ir jų bendruomenių nariams Pagėgių savivaldybėje"</t>
  </si>
  <si>
    <t>Biudžetinių įstaigų pajamos</t>
  </si>
  <si>
    <t>MK priešmokyklinė grupė</t>
  </si>
  <si>
    <t>MK ikimokyklinė grupė</t>
  </si>
  <si>
    <t>Skolintos lėšos investicijų projektams</t>
  </si>
  <si>
    <t>Pagėgių palaikomojo gydymo, slaugos ir senelių namai (Dienos centras)</t>
  </si>
  <si>
    <t>Socialinės reabilitacijos paslaugos neįgaliesiems</t>
  </si>
  <si>
    <t>VL</t>
  </si>
  <si>
    <t xml:space="preserve">SF </t>
  </si>
  <si>
    <t>Žemės realizavimo pajamos</t>
  </si>
  <si>
    <t>Mokinių sveikatos priežiūra</t>
  </si>
  <si>
    <t>Pagėgių palaikomojo gydymo, slaugos ir senelių namai  (3+TLK)</t>
  </si>
  <si>
    <t>Meno ir sporto mokykla</t>
  </si>
  <si>
    <t>(Eurais)</t>
  </si>
  <si>
    <t>Vietinės reikšmės keliams</t>
  </si>
  <si>
    <t>Teritorijų plavavimas III etapas</t>
  </si>
  <si>
    <t>03.Viešoji tvarka ir visuomenės apsauga</t>
  </si>
  <si>
    <t>III.Kultūros, turizmo ir sporto plėtotės programa</t>
  </si>
  <si>
    <t>08.Polsis, kultūra ir religija</t>
  </si>
  <si>
    <t>IV.Strateginio, teritorijų planavimo, investicijų ir projektų valdymo programa</t>
  </si>
  <si>
    <t>10. Socialinė apsauga</t>
  </si>
  <si>
    <t>V.Gyvenamosios aplinkos gerinimo programa</t>
  </si>
  <si>
    <t>VII.Socialinės paramos įgyvendinimo ir sveikatos priežiūros programa</t>
  </si>
  <si>
    <t xml:space="preserve"> </t>
  </si>
  <si>
    <t xml:space="preserve">VI. NVO, bendruomenių ir SVV rėmimo programa </t>
  </si>
  <si>
    <t>Sveikos ir saugios aplinkos užtikrinimas</t>
  </si>
  <si>
    <t>Visuomenės sveikatos stiprinimas ir stebėsena</t>
  </si>
  <si>
    <t>VIP M.Jankaus muziejaus kapit sutvarkymas</t>
  </si>
  <si>
    <t>Vilkyškių J.Bobrovskio gimnazija</t>
  </si>
  <si>
    <t>Vaikų socializacijos projektų rėmimas</t>
  </si>
  <si>
    <t>Soc paramos administravimas</t>
  </si>
  <si>
    <t>Projektų rengimas ir įgyvendinimas</t>
  </si>
  <si>
    <t>Smulkaus ir vidutinio verslo plėtra</t>
  </si>
  <si>
    <t xml:space="preserve">VIP "Pagėgių savivaldybės vaikų globos namų, Vilniaus g.46 , Pagėgiai, patalpų remontas" </t>
  </si>
  <si>
    <t xml:space="preserve">VIP "Pagėgių sav Vilkyškių J.Bobrovskio gimnazijos" </t>
  </si>
  <si>
    <t>Neformalus vaikų švietimas 143</t>
  </si>
  <si>
    <t>Turizmo paslaugų plėtojimas</t>
  </si>
  <si>
    <t>Savivaldybės turto priežiūra ir gerinimas</t>
  </si>
  <si>
    <t>Sveikos ir aktyvios visuomenės ugdymas</t>
  </si>
  <si>
    <t>2017 metai</t>
  </si>
  <si>
    <t>Švietimo skyrius</t>
  </si>
  <si>
    <t xml:space="preserve">ES paramos lėšos prijektų finansavimui </t>
  </si>
  <si>
    <t>Prevencinės priemonės vykdant žū veiklą</t>
  </si>
  <si>
    <t>UAB ,,Pagėgių komunalinis ūkis" Benininkų k Darželio g. vandentiekio rekonstrukcija</t>
  </si>
  <si>
    <t>UAB ,,Tauragės atliekų centras" koofin</t>
  </si>
  <si>
    <t>UAB ,,Tauragės atliekų centras" viet rinkl</t>
  </si>
  <si>
    <t>UAB "Pagėgių komun ūkio" įstat kap did</t>
  </si>
  <si>
    <t>Kito kuro kompensavimas</t>
  </si>
  <si>
    <t>Projekto "Neiįgal pavežejimo paslauga"</t>
  </si>
  <si>
    <t>Socialinės išmokos</t>
  </si>
  <si>
    <t>Neveiksnių asmenų būklės peržiūrėjimui užtikrinti</t>
  </si>
  <si>
    <t>PAGĖGIŲ SAVIVALDYBĖS 2017 METŲ BIUDŽETO ASIGNAVIMŲ VYKDYMO ATASKAITA</t>
  </si>
  <si>
    <t xml:space="preserve">tarybos 2018 m. rugpjūčio 28 d. </t>
  </si>
  <si>
    <t>sprendimo Nr. T-109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</si>
</sst>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24"/>
      <color indexed="10"/>
      <name val="Arial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0" fillId="0" borderId="0" xfId="0" applyNumberFormat="1"/>
    <xf numFmtId="0" fontId="3" fillId="0" borderId="0" xfId="0" applyFont="1" applyFill="1" applyBorder="1"/>
    <xf numFmtId="0" fontId="0" fillId="0" borderId="0" xfId="0" applyBorder="1"/>
    <xf numFmtId="1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3" xfId="0" applyFont="1" applyBorder="1" applyAlignment="1"/>
    <xf numFmtId="0" fontId="6" fillId="0" borderId="4" xfId="0" applyFont="1" applyFill="1" applyBorder="1"/>
    <xf numFmtId="0" fontId="6" fillId="0" borderId="8" xfId="0" applyFont="1" applyBorder="1" applyAlignment="1">
      <alignment wrapText="1"/>
    </xf>
    <xf numFmtId="0" fontId="6" fillId="0" borderId="8" xfId="0" applyFont="1" applyFill="1" applyBorder="1"/>
    <xf numFmtId="0" fontId="6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11" xfId="0" applyFont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5" fillId="0" borderId="13" xfId="0" applyFont="1" applyBorder="1"/>
    <xf numFmtId="0" fontId="8" fillId="0" borderId="3" xfId="0" applyFont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8" fillId="0" borderId="3" xfId="0" applyFont="1" applyFill="1" applyBorder="1"/>
    <xf numFmtId="0" fontId="6" fillId="0" borderId="3" xfId="0" applyFont="1" applyFill="1" applyBorder="1" applyAlignment="1">
      <alignment wrapText="1"/>
    </xf>
    <xf numFmtId="0" fontId="9" fillId="0" borderId="3" xfId="0" applyFont="1" applyFill="1" applyBorder="1"/>
    <xf numFmtId="0" fontId="8" fillId="0" borderId="3" xfId="0" applyFont="1" applyFill="1" applyBorder="1" applyAlignment="1">
      <alignment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0" xfId="0" applyFont="1" applyFill="1"/>
    <xf numFmtId="0" fontId="5" fillId="0" borderId="15" xfId="0" applyFont="1" applyBorder="1"/>
    <xf numFmtId="0" fontId="6" fillId="0" borderId="15" xfId="0" applyFont="1" applyFill="1" applyBorder="1"/>
    <xf numFmtId="0" fontId="8" fillId="0" borderId="15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1" fontId="8" fillId="0" borderId="15" xfId="0" applyNumberFormat="1" applyFont="1" applyFill="1" applyBorder="1"/>
    <xf numFmtId="164" fontId="10" fillId="0" borderId="0" xfId="0" applyNumberFormat="1" applyFont="1"/>
    <xf numFmtId="1" fontId="5" fillId="0" borderId="0" xfId="0" applyNumberFormat="1" applyFont="1" applyFill="1" applyBorder="1"/>
    <xf numFmtId="1" fontId="0" fillId="0" borderId="0" xfId="0" applyNumberFormat="1" applyFill="1" applyBorder="1"/>
    <xf numFmtId="1" fontId="3" fillId="0" borderId="0" xfId="0" applyNumberFormat="1" applyFont="1" applyFill="1" applyBorder="1"/>
    <xf numFmtId="1" fontId="5" fillId="0" borderId="15" xfId="0" applyNumberFormat="1" applyFont="1" applyFill="1" applyBorder="1"/>
    <xf numFmtId="1" fontId="6" fillId="0" borderId="15" xfId="0" applyNumberFormat="1" applyFont="1" applyFill="1" applyBorder="1"/>
    <xf numFmtId="0" fontId="6" fillId="2" borderId="10" xfId="0" applyFont="1" applyFill="1" applyBorder="1" applyAlignment="1">
      <alignment wrapText="1"/>
    </xf>
    <xf numFmtId="0" fontId="7" fillId="2" borderId="14" xfId="0" applyFont="1" applyFill="1" applyBorder="1" applyAlignment="1">
      <alignment horizontal="center"/>
    </xf>
    <xf numFmtId="1" fontId="8" fillId="2" borderId="15" xfId="0" applyNumberFormat="1" applyFont="1" applyFill="1" applyBorder="1"/>
    <xf numFmtId="1" fontId="5" fillId="2" borderId="15" xfId="0" applyNumberFormat="1" applyFont="1" applyFill="1" applyBorder="1"/>
    <xf numFmtId="1" fontId="6" fillId="2" borderId="15" xfId="0" applyNumberFormat="1" applyFont="1" applyFill="1" applyBorder="1"/>
    <xf numFmtId="0" fontId="6" fillId="2" borderId="2" xfId="0" applyFont="1" applyFill="1" applyBorder="1" applyAlignment="1">
      <alignment wrapText="1"/>
    </xf>
    <xf numFmtId="0" fontId="6" fillId="2" borderId="13" xfId="0" applyFont="1" applyFill="1" applyBorder="1"/>
    <xf numFmtId="0" fontId="6" fillId="2" borderId="8" xfId="0" applyFont="1" applyFill="1" applyBorder="1" applyAlignment="1">
      <alignment wrapText="1"/>
    </xf>
    <xf numFmtId="0" fontId="5" fillId="2" borderId="11" xfId="0" applyFont="1" applyFill="1" applyBorder="1"/>
    <xf numFmtId="1" fontId="7" fillId="2" borderId="15" xfId="0" applyNumberFormat="1" applyFont="1" applyFill="1" applyBorder="1" applyAlignment="1">
      <alignment horizontal="center"/>
    </xf>
    <xf numFmtId="1" fontId="3" fillId="0" borderId="0" xfId="0" applyNumberFormat="1" applyFont="1"/>
    <xf numFmtId="0" fontId="11" fillId="0" borderId="0" xfId="0" applyFont="1"/>
    <xf numFmtId="164" fontId="5" fillId="0" borderId="0" xfId="0" applyNumberFormat="1" applyFont="1" applyFill="1" applyBorder="1"/>
    <xf numFmtId="0" fontId="11" fillId="0" borderId="0" xfId="0" applyFont="1" applyFill="1" applyBorder="1"/>
    <xf numFmtId="1" fontId="11" fillId="0" borderId="0" xfId="0" applyNumberFormat="1" applyFont="1" applyFill="1" applyBorder="1"/>
    <xf numFmtId="0" fontId="0" fillId="0" borderId="15" xfId="0" applyBorder="1"/>
    <xf numFmtId="0" fontId="11" fillId="0" borderId="15" xfId="0" applyFont="1" applyBorder="1"/>
    <xf numFmtId="0" fontId="6" fillId="0" borderId="14" xfId="0" applyFont="1" applyFill="1" applyBorder="1"/>
    <xf numFmtId="0" fontId="11" fillId="0" borderId="15" xfId="0" applyFont="1" applyFill="1" applyBorder="1"/>
    <xf numFmtId="0" fontId="6" fillId="2" borderId="11" xfId="0" applyFont="1" applyFill="1" applyBorder="1"/>
    <xf numFmtId="0" fontId="7" fillId="2" borderId="11" xfId="0" applyFont="1" applyFill="1" applyBorder="1" applyAlignment="1">
      <alignment horizontal="center"/>
    </xf>
    <xf numFmtId="0" fontId="11" fillId="2" borderId="15" xfId="0" applyFont="1" applyFill="1" applyBorder="1"/>
    <xf numFmtId="1" fontId="11" fillId="0" borderId="0" xfId="0" applyNumberFormat="1" applyFont="1"/>
    <xf numFmtId="164" fontId="5" fillId="0" borderId="0" xfId="0" applyNumberFormat="1" applyFont="1"/>
    <xf numFmtId="0" fontId="5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workbookViewId="0">
      <pane ySplit="3555" topLeftCell="A109"/>
      <selection activeCell="I4" sqref="I4"/>
      <selection pane="bottomLeft" activeCell="I121" sqref="I121"/>
    </sheetView>
  </sheetViews>
  <sheetFormatPr defaultRowHeight="12.75"/>
  <cols>
    <col min="1" max="1" width="4.5703125" customWidth="1"/>
    <col min="2" max="2" width="31.140625" customWidth="1"/>
    <col min="3" max="3" width="3.85546875" customWidth="1"/>
    <col min="4" max="5" width="11.28515625" customWidth="1"/>
    <col min="6" max="6" width="12" customWidth="1"/>
    <col min="7" max="7" width="10.5703125" customWidth="1"/>
    <col min="8" max="9" width="9.42578125" customWidth="1"/>
    <col min="10" max="10" width="10.7109375" customWidth="1"/>
    <col min="11" max="11" width="9.28515625" customWidth="1"/>
  </cols>
  <sheetData>
    <row r="1" spans="1:14">
      <c r="A1" s="10"/>
      <c r="B1" s="10"/>
      <c r="C1" s="10"/>
      <c r="D1" s="10"/>
      <c r="E1" s="10"/>
      <c r="F1" s="10"/>
      <c r="G1" s="10"/>
      <c r="H1" s="10"/>
      <c r="I1" s="10" t="s">
        <v>85</v>
      </c>
      <c r="J1" s="10"/>
      <c r="K1" s="10"/>
    </row>
    <row r="2" spans="1:14">
      <c r="A2" s="10"/>
      <c r="B2" s="10"/>
      <c r="C2" s="10"/>
      <c r="D2" s="10"/>
      <c r="E2" s="10"/>
      <c r="F2" s="10"/>
      <c r="G2" s="10"/>
      <c r="H2" s="10"/>
      <c r="I2" s="10" t="s">
        <v>86</v>
      </c>
      <c r="J2" s="10"/>
      <c r="K2" s="10"/>
    </row>
    <row r="3" spans="1:14">
      <c r="A3" s="10"/>
      <c r="B3" s="10"/>
      <c r="C3" s="10"/>
      <c r="D3" s="10"/>
      <c r="E3" s="10"/>
      <c r="F3" s="10"/>
      <c r="G3" s="10"/>
      <c r="H3" s="10"/>
      <c r="I3" s="10" t="s">
        <v>166</v>
      </c>
      <c r="J3" s="10"/>
      <c r="K3" s="10"/>
    </row>
    <row r="4" spans="1:14">
      <c r="A4" s="10"/>
      <c r="B4" s="10"/>
      <c r="C4" s="10"/>
      <c r="D4" s="10"/>
      <c r="E4" s="10"/>
      <c r="F4" s="10"/>
      <c r="G4" s="10"/>
      <c r="H4" s="10"/>
      <c r="I4" s="10" t="s">
        <v>167</v>
      </c>
      <c r="J4" s="10"/>
      <c r="K4" s="10"/>
    </row>
    <row r="5" spans="1:14">
      <c r="A5" s="10"/>
      <c r="B5" s="10"/>
      <c r="C5" s="10"/>
      <c r="D5" s="10"/>
      <c r="E5" s="10"/>
      <c r="F5" s="10"/>
      <c r="G5" s="10"/>
      <c r="H5" s="10"/>
      <c r="I5" s="11" t="s">
        <v>93</v>
      </c>
      <c r="J5" s="10"/>
      <c r="K5" s="10"/>
    </row>
    <row r="6" spans="1:14">
      <c r="A6" s="10"/>
      <c r="B6" s="11" t="s">
        <v>165</v>
      </c>
      <c r="C6" s="10"/>
      <c r="D6" s="10"/>
      <c r="E6" s="10"/>
      <c r="F6" s="10"/>
      <c r="G6" s="10"/>
      <c r="H6" s="10"/>
      <c r="I6" s="10"/>
      <c r="J6" s="10"/>
      <c r="K6" s="10"/>
    </row>
    <row r="7" spans="1:14">
      <c r="A7" s="10"/>
      <c r="B7" s="10"/>
      <c r="C7" s="10"/>
      <c r="D7" s="10"/>
      <c r="E7" s="10"/>
      <c r="F7" s="10"/>
      <c r="G7" s="10"/>
      <c r="I7" s="10"/>
      <c r="J7" s="10" t="s">
        <v>127</v>
      </c>
      <c r="K7" s="10"/>
    </row>
    <row r="8" spans="1:14">
      <c r="A8" s="10"/>
      <c r="B8" s="12" t="s">
        <v>51</v>
      </c>
      <c r="C8" s="13"/>
      <c r="D8" s="14"/>
      <c r="E8" s="15"/>
      <c r="F8" s="16" t="s">
        <v>153</v>
      </c>
      <c r="G8" s="16"/>
      <c r="H8" s="16"/>
      <c r="I8" s="16"/>
      <c r="J8" s="17"/>
      <c r="K8" s="18"/>
    </row>
    <row r="9" spans="1:14">
      <c r="A9" s="10"/>
      <c r="B9" s="19" t="s">
        <v>0</v>
      </c>
      <c r="C9" s="19"/>
      <c r="D9" s="19"/>
      <c r="E9" s="20"/>
      <c r="F9" s="14" t="s">
        <v>111</v>
      </c>
      <c r="G9" s="15"/>
      <c r="H9" s="21" t="s">
        <v>112</v>
      </c>
      <c r="I9" s="21"/>
      <c r="J9" s="22" t="s">
        <v>52</v>
      </c>
      <c r="K9" s="23"/>
    </row>
    <row r="10" spans="1:14">
      <c r="A10" s="10"/>
      <c r="B10" s="19"/>
      <c r="C10" s="19"/>
      <c r="D10" s="19"/>
      <c r="E10" s="21"/>
      <c r="F10" s="14"/>
      <c r="G10" s="15"/>
      <c r="H10" s="14"/>
      <c r="I10" s="15"/>
      <c r="J10" s="24"/>
      <c r="K10" s="25"/>
    </row>
    <row r="11" spans="1:14" ht="38.25">
      <c r="A11" s="10"/>
      <c r="B11" s="19" t="s">
        <v>11</v>
      </c>
      <c r="C11" s="19"/>
      <c r="D11" s="19" t="s">
        <v>113</v>
      </c>
      <c r="E11" s="62" t="s">
        <v>92</v>
      </c>
      <c r="F11" s="25" t="s">
        <v>113</v>
      </c>
      <c r="G11" s="26" t="s">
        <v>92</v>
      </c>
      <c r="H11" s="27" t="s">
        <v>53</v>
      </c>
      <c r="I11" s="67" t="s">
        <v>92</v>
      </c>
      <c r="J11" s="25" t="s">
        <v>113</v>
      </c>
      <c r="K11" s="69" t="s">
        <v>92</v>
      </c>
      <c r="L11" s="5"/>
    </row>
    <row r="12" spans="1:14">
      <c r="A12" s="10"/>
      <c r="B12" s="28"/>
      <c r="C12" s="28"/>
      <c r="D12" s="28"/>
      <c r="E12" s="81"/>
      <c r="F12" s="29"/>
      <c r="G12" s="79"/>
      <c r="H12" s="30"/>
      <c r="I12" s="68"/>
      <c r="J12" s="29"/>
      <c r="K12" s="70"/>
      <c r="N12" s="6"/>
    </row>
    <row r="13" spans="1:14">
      <c r="A13" s="10"/>
      <c r="B13" s="31">
        <v>1</v>
      </c>
      <c r="C13" s="32">
        <v>2</v>
      </c>
      <c r="D13" s="33">
        <v>3</v>
      </c>
      <c r="E13" s="82">
        <v>4</v>
      </c>
      <c r="F13" s="34">
        <v>5</v>
      </c>
      <c r="G13" s="35">
        <v>6</v>
      </c>
      <c r="H13" s="35">
        <v>7</v>
      </c>
      <c r="I13" s="63">
        <v>8</v>
      </c>
      <c r="J13" s="34">
        <v>9</v>
      </c>
      <c r="K13" s="71">
        <v>10</v>
      </c>
      <c r="L13" s="4"/>
    </row>
    <row r="14" spans="1:14" ht="31.5">
      <c r="A14" s="10"/>
      <c r="B14" s="36" t="s">
        <v>58</v>
      </c>
      <c r="C14" s="37"/>
      <c r="D14" s="55">
        <f t="shared" ref="D14:K14" si="0">SUM(D16,D43,D49,D54,D59)</f>
        <v>2220045</v>
      </c>
      <c r="E14" s="64">
        <f t="shared" si="0"/>
        <v>2216584</v>
      </c>
      <c r="F14" s="55">
        <f t="shared" si="0"/>
        <v>1983523</v>
      </c>
      <c r="G14" s="55">
        <f t="shared" si="0"/>
        <v>1980063</v>
      </c>
      <c r="H14" s="55">
        <f t="shared" si="0"/>
        <v>1133764</v>
      </c>
      <c r="I14" s="64">
        <f t="shared" si="0"/>
        <v>1133758</v>
      </c>
      <c r="J14" s="55">
        <f t="shared" si="0"/>
        <v>236522</v>
      </c>
      <c r="K14" s="64">
        <f t="shared" si="0"/>
        <v>236521</v>
      </c>
      <c r="L14" s="4"/>
    </row>
    <row r="15" spans="1:14">
      <c r="A15" s="10"/>
      <c r="B15" s="38"/>
      <c r="C15" s="38"/>
      <c r="D15" s="60"/>
      <c r="E15" s="65"/>
      <c r="F15" s="60"/>
      <c r="G15" s="60"/>
      <c r="H15" s="60"/>
      <c r="I15" s="65"/>
      <c r="J15" s="60"/>
      <c r="K15" s="65"/>
      <c r="L15" s="4"/>
    </row>
    <row r="16" spans="1:14" ht="15.75">
      <c r="A16" s="10"/>
      <c r="B16" s="14" t="s">
        <v>97</v>
      </c>
      <c r="C16" s="39"/>
      <c r="D16" s="61">
        <f t="shared" ref="D16:K16" si="1">N16+SUM(D17:D42)</f>
        <v>1873509</v>
      </c>
      <c r="E16" s="66">
        <f t="shared" si="1"/>
        <v>1870097</v>
      </c>
      <c r="F16" s="61">
        <f t="shared" si="1"/>
        <v>1636987</v>
      </c>
      <c r="G16" s="61">
        <f t="shared" si="1"/>
        <v>1633576</v>
      </c>
      <c r="H16" s="61">
        <f t="shared" si="1"/>
        <v>907108</v>
      </c>
      <c r="I16" s="61">
        <f t="shared" si="1"/>
        <v>907107</v>
      </c>
      <c r="J16" s="61">
        <f t="shared" si="1"/>
        <v>236522</v>
      </c>
      <c r="K16" s="61">
        <f t="shared" si="1"/>
        <v>236521</v>
      </c>
      <c r="L16" s="4"/>
    </row>
    <row r="17" spans="1:12">
      <c r="A17" s="10"/>
      <c r="B17" s="40" t="s">
        <v>2</v>
      </c>
      <c r="C17" s="40"/>
      <c r="D17" s="60">
        <f>SUM(F17+J17)</f>
        <v>222165</v>
      </c>
      <c r="E17" s="65">
        <f>SUM(G17+K17)</f>
        <v>219180</v>
      </c>
      <c r="F17" s="60">
        <v>222165</v>
      </c>
      <c r="G17" s="60">
        <v>219180</v>
      </c>
      <c r="H17" s="60">
        <v>87988</v>
      </c>
      <c r="I17" s="65">
        <v>87988</v>
      </c>
      <c r="J17" s="60">
        <v>0</v>
      </c>
      <c r="K17" s="65">
        <v>0</v>
      </c>
      <c r="L17" s="4"/>
    </row>
    <row r="18" spans="1:12">
      <c r="A18" s="10"/>
      <c r="B18" s="40" t="s">
        <v>95</v>
      </c>
      <c r="C18" s="40"/>
      <c r="D18" s="60">
        <f t="shared" ref="D18:D40" si="2">SUM(F18+J18)</f>
        <v>9400</v>
      </c>
      <c r="E18" s="65">
        <f t="shared" ref="E18:E40" si="3">SUM(G18+K18)</f>
        <v>9395</v>
      </c>
      <c r="F18" s="60">
        <v>9400</v>
      </c>
      <c r="G18" s="60">
        <v>9395</v>
      </c>
      <c r="H18" s="60">
        <v>0</v>
      </c>
      <c r="I18" s="65"/>
      <c r="J18" s="60">
        <v>0</v>
      </c>
      <c r="K18" s="65">
        <v>0</v>
      </c>
      <c r="L18" s="4"/>
    </row>
    <row r="19" spans="1:12">
      <c r="A19" s="10"/>
      <c r="B19" s="40" t="s">
        <v>45</v>
      </c>
      <c r="C19" s="40"/>
      <c r="D19" s="60">
        <f t="shared" si="2"/>
        <v>29033</v>
      </c>
      <c r="E19" s="65">
        <f t="shared" si="3"/>
        <v>29007</v>
      </c>
      <c r="F19" s="60">
        <v>29033</v>
      </c>
      <c r="G19" s="60">
        <v>29007</v>
      </c>
      <c r="H19" s="60">
        <v>22070</v>
      </c>
      <c r="I19" s="65">
        <v>22070</v>
      </c>
      <c r="J19" s="60">
        <v>0</v>
      </c>
      <c r="K19" s="65">
        <v>0</v>
      </c>
      <c r="L19" s="4"/>
    </row>
    <row r="20" spans="1:12">
      <c r="A20" s="10"/>
      <c r="B20" s="40" t="s">
        <v>1</v>
      </c>
      <c r="C20" s="40"/>
      <c r="D20" s="60">
        <f t="shared" si="2"/>
        <v>994332</v>
      </c>
      <c r="E20" s="65">
        <f t="shared" si="3"/>
        <v>994332</v>
      </c>
      <c r="F20" s="60">
        <v>989332</v>
      </c>
      <c r="G20" s="60">
        <v>989332</v>
      </c>
      <c r="H20" s="60">
        <v>576254</v>
      </c>
      <c r="I20" s="65">
        <v>576254</v>
      </c>
      <c r="J20" s="60">
        <v>5000</v>
      </c>
      <c r="K20" s="65">
        <v>5000</v>
      </c>
      <c r="L20" s="4"/>
    </row>
    <row r="21" spans="1:12">
      <c r="A21" s="10"/>
      <c r="B21" s="40" t="s">
        <v>3</v>
      </c>
      <c r="C21" s="40"/>
      <c r="D21" s="60">
        <f t="shared" si="2"/>
        <v>76608</v>
      </c>
      <c r="E21" s="65">
        <f t="shared" si="3"/>
        <v>76574</v>
      </c>
      <c r="F21" s="60">
        <v>76608</v>
      </c>
      <c r="G21" s="60">
        <v>76574</v>
      </c>
      <c r="H21" s="60">
        <v>43748</v>
      </c>
      <c r="I21" s="65">
        <v>43748</v>
      </c>
      <c r="J21" s="60">
        <v>0</v>
      </c>
      <c r="K21" s="65">
        <v>0</v>
      </c>
      <c r="L21" s="4"/>
    </row>
    <row r="22" spans="1:12">
      <c r="A22" s="10"/>
      <c r="B22" s="40" t="s">
        <v>4</v>
      </c>
      <c r="C22" s="40"/>
      <c r="D22" s="60">
        <f t="shared" si="2"/>
        <v>47157</v>
      </c>
      <c r="E22" s="65">
        <f t="shared" si="3"/>
        <v>47145</v>
      </c>
      <c r="F22" s="60">
        <v>44157</v>
      </c>
      <c r="G22" s="60">
        <v>44145</v>
      </c>
      <c r="H22" s="60">
        <v>27903</v>
      </c>
      <c r="I22" s="65">
        <v>27903</v>
      </c>
      <c r="J22" s="60">
        <v>3000</v>
      </c>
      <c r="K22" s="65">
        <v>3000</v>
      </c>
      <c r="L22" s="4"/>
    </row>
    <row r="23" spans="1:12">
      <c r="A23" s="10"/>
      <c r="B23" s="40" t="s">
        <v>5</v>
      </c>
      <c r="C23" s="40"/>
      <c r="D23" s="60">
        <f t="shared" si="2"/>
        <v>49689</v>
      </c>
      <c r="E23" s="65">
        <f t="shared" si="3"/>
        <v>49689</v>
      </c>
      <c r="F23" s="60">
        <v>49689</v>
      </c>
      <c r="G23" s="60">
        <v>49689</v>
      </c>
      <c r="H23" s="60">
        <v>30868</v>
      </c>
      <c r="I23" s="65">
        <v>30868</v>
      </c>
      <c r="J23" s="60">
        <v>0</v>
      </c>
      <c r="K23" s="65">
        <v>0</v>
      </c>
      <c r="L23" s="4"/>
    </row>
    <row r="24" spans="1:12">
      <c r="A24" s="10"/>
      <c r="B24" s="40" t="s">
        <v>6</v>
      </c>
      <c r="C24" s="40"/>
      <c r="D24" s="60">
        <f t="shared" si="2"/>
        <v>37218</v>
      </c>
      <c r="E24" s="65">
        <f t="shared" si="3"/>
        <v>37218</v>
      </c>
      <c r="F24" s="60">
        <v>37218</v>
      </c>
      <c r="G24" s="60">
        <v>37218</v>
      </c>
      <c r="H24" s="60">
        <v>23036</v>
      </c>
      <c r="I24" s="65">
        <v>23036</v>
      </c>
      <c r="J24" s="60">
        <v>0</v>
      </c>
      <c r="K24" s="65">
        <v>0</v>
      </c>
      <c r="L24" s="4"/>
    </row>
    <row r="25" spans="1:12">
      <c r="A25" s="10"/>
      <c r="B25" s="40" t="s">
        <v>7</v>
      </c>
      <c r="C25" s="40"/>
      <c r="D25" s="60">
        <f t="shared" si="2"/>
        <v>30150</v>
      </c>
      <c r="E25" s="65">
        <f t="shared" si="3"/>
        <v>30150</v>
      </c>
      <c r="F25" s="60">
        <v>30150</v>
      </c>
      <c r="G25" s="60">
        <v>30150</v>
      </c>
      <c r="H25" s="60">
        <v>17374</v>
      </c>
      <c r="I25" s="65">
        <v>17374</v>
      </c>
      <c r="J25" s="60"/>
      <c r="K25" s="65">
        <v>0</v>
      </c>
      <c r="L25" s="4"/>
    </row>
    <row r="26" spans="1:12" ht="26.25" customHeight="1">
      <c r="A26" s="10"/>
      <c r="B26" s="41" t="s">
        <v>73</v>
      </c>
      <c r="C26" s="40" t="s">
        <v>54</v>
      </c>
      <c r="D26" s="60">
        <f>SUM(F26+J26)</f>
        <v>200</v>
      </c>
      <c r="E26" s="65">
        <f>SUM(G26+K26)</f>
        <v>200</v>
      </c>
      <c r="F26" s="60">
        <v>200</v>
      </c>
      <c r="G26" s="60">
        <v>200</v>
      </c>
      <c r="H26" s="60"/>
      <c r="I26" s="65"/>
      <c r="J26" s="60">
        <v>0</v>
      </c>
      <c r="K26" s="65">
        <v>0</v>
      </c>
      <c r="L26" s="4"/>
    </row>
    <row r="27" spans="1:12">
      <c r="A27" s="10"/>
      <c r="B27" s="40" t="s">
        <v>48</v>
      </c>
      <c r="C27" s="40" t="s">
        <v>54</v>
      </c>
      <c r="D27" s="60">
        <f t="shared" si="2"/>
        <v>65500</v>
      </c>
      <c r="E27" s="65">
        <f t="shared" si="3"/>
        <v>65500</v>
      </c>
      <c r="F27" s="60">
        <v>65500</v>
      </c>
      <c r="G27" s="60">
        <v>65500</v>
      </c>
      <c r="H27" s="60">
        <v>42415</v>
      </c>
      <c r="I27" s="65">
        <v>42415</v>
      </c>
      <c r="J27" s="60">
        <v>0</v>
      </c>
      <c r="K27" s="65">
        <v>0</v>
      </c>
      <c r="L27" s="4"/>
    </row>
    <row r="28" spans="1:12">
      <c r="A28" s="10"/>
      <c r="B28" s="40" t="s">
        <v>106</v>
      </c>
      <c r="C28" s="40" t="s">
        <v>54</v>
      </c>
      <c r="D28" s="60">
        <f t="shared" si="2"/>
        <v>13200</v>
      </c>
      <c r="E28" s="65">
        <f t="shared" si="3"/>
        <v>13200</v>
      </c>
      <c r="F28" s="60">
        <v>13200</v>
      </c>
      <c r="G28" s="60">
        <v>13200</v>
      </c>
      <c r="H28" s="60">
        <v>9778</v>
      </c>
      <c r="I28" s="65">
        <v>9778</v>
      </c>
      <c r="J28" s="60">
        <v>0</v>
      </c>
      <c r="K28" s="65">
        <v>0</v>
      </c>
      <c r="L28" s="4"/>
    </row>
    <row r="29" spans="1:12" ht="25.5">
      <c r="A29" s="10"/>
      <c r="B29" s="41" t="s">
        <v>74</v>
      </c>
      <c r="C29" s="40" t="s">
        <v>54</v>
      </c>
      <c r="D29" s="60">
        <f t="shared" si="2"/>
        <v>7200</v>
      </c>
      <c r="E29" s="65">
        <f t="shared" si="3"/>
        <v>7200</v>
      </c>
      <c r="F29" s="60">
        <v>7200</v>
      </c>
      <c r="G29" s="60">
        <v>7200</v>
      </c>
      <c r="H29" s="60">
        <v>5500</v>
      </c>
      <c r="I29" s="65">
        <v>5500</v>
      </c>
      <c r="J29" s="60">
        <v>0</v>
      </c>
      <c r="K29" s="65">
        <v>0</v>
      </c>
      <c r="L29" s="4"/>
    </row>
    <row r="30" spans="1:12">
      <c r="A30" s="10"/>
      <c r="B30" s="41" t="s">
        <v>72</v>
      </c>
      <c r="C30" s="40" t="s">
        <v>54</v>
      </c>
      <c r="D30" s="60">
        <f t="shared" si="2"/>
        <v>2200</v>
      </c>
      <c r="E30" s="65">
        <f t="shared" si="3"/>
        <v>2200</v>
      </c>
      <c r="F30" s="60">
        <v>2200</v>
      </c>
      <c r="G30" s="60">
        <v>2200</v>
      </c>
      <c r="H30" s="60">
        <v>1200</v>
      </c>
      <c r="I30" s="65">
        <v>1200</v>
      </c>
      <c r="J30" s="60">
        <v>0</v>
      </c>
      <c r="K30" s="65">
        <v>0</v>
      </c>
      <c r="L30" s="4"/>
    </row>
    <row r="31" spans="1:12">
      <c r="A31" s="10"/>
      <c r="B31" s="41" t="s">
        <v>72</v>
      </c>
      <c r="C31" s="40"/>
      <c r="D31" s="60">
        <f t="shared" si="2"/>
        <v>972</v>
      </c>
      <c r="E31" s="65">
        <f t="shared" si="3"/>
        <v>963</v>
      </c>
      <c r="F31" s="60">
        <v>972</v>
      </c>
      <c r="G31" s="60">
        <v>963</v>
      </c>
      <c r="H31" s="60">
        <v>642</v>
      </c>
      <c r="I31" s="65">
        <v>642</v>
      </c>
      <c r="J31" s="60">
        <v>0</v>
      </c>
      <c r="K31" s="65">
        <v>0</v>
      </c>
      <c r="L31" s="4"/>
    </row>
    <row r="32" spans="1:12">
      <c r="A32" s="10"/>
      <c r="B32" s="40" t="s">
        <v>75</v>
      </c>
      <c r="C32" s="40" t="s">
        <v>54</v>
      </c>
      <c r="D32" s="60">
        <f t="shared" si="2"/>
        <v>18250</v>
      </c>
      <c r="E32" s="65">
        <f t="shared" si="3"/>
        <v>18250</v>
      </c>
      <c r="F32" s="60">
        <v>18250</v>
      </c>
      <c r="G32" s="60">
        <v>18250</v>
      </c>
      <c r="H32" s="60">
        <v>13698</v>
      </c>
      <c r="I32" s="65">
        <v>13698</v>
      </c>
      <c r="J32" s="60">
        <v>0</v>
      </c>
      <c r="K32" s="65">
        <v>0</v>
      </c>
      <c r="L32" s="4"/>
    </row>
    <row r="33" spans="1:12">
      <c r="A33" s="10"/>
      <c r="B33" s="40" t="s">
        <v>75</v>
      </c>
      <c r="C33" s="40"/>
      <c r="D33" s="60">
        <f t="shared" si="2"/>
        <v>5628</v>
      </c>
      <c r="E33" s="65">
        <f t="shared" si="3"/>
        <v>5626</v>
      </c>
      <c r="F33" s="60">
        <v>5628</v>
      </c>
      <c r="G33" s="60">
        <v>5626</v>
      </c>
      <c r="H33" s="60">
        <v>1283</v>
      </c>
      <c r="I33" s="65">
        <v>1283</v>
      </c>
      <c r="J33" s="60">
        <v>0</v>
      </c>
      <c r="K33" s="65">
        <v>0</v>
      </c>
      <c r="L33" s="4"/>
    </row>
    <row r="34" spans="1:12">
      <c r="A34" s="10"/>
      <c r="B34" s="40" t="s">
        <v>41</v>
      </c>
      <c r="C34" s="40" t="s">
        <v>54</v>
      </c>
      <c r="D34" s="60">
        <f t="shared" si="2"/>
        <v>1800</v>
      </c>
      <c r="E34" s="65">
        <f t="shared" si="3"/>
        <v>1800</v>
      </c>
      <c r="F34" s="60">
        <v>1800</v>
      </c>
      <c r="G34" s="60">
        <v>1800</v>
      </c>
      <c r="H34" s="60">
        <v>1400</v>
      </c>
      <c r="I34" s="65">
        <v>1400</v>
      </c>
      <c r="J34" s="60">
        <v>0</v>
      </c>
      <c r="K34" s="65">
        <v>0</v>
      </c>
      <c r="L34" s="4"/>
    </row>
    <row r="35" spans="1:12">
      <c r="A35" s="10"/>
      <c r="B35" s="40" t="s">
        <v>41</v>
      </c>
      <c r="C35" s="40"/>
      <c r="D35" s="60">
        <f t="shared" si="2"/>
        <v>512</v>
      </c>
      <c r="E35" s="65">
        <f t="shared" si="3"/>
        <v>511</v>
      </c>
      <c r="F35" s="60">
        <v>512</v>
      </c>
      <c r="G35" s="60">
        <v>511</v>
      </c>
      <c r="H35" s="60">
        <v>459</v>
      </c>
      <c r="I35" s="65">
        <v>459</v>
      </c>
      <c r="J35" s="60">
        <v>0</v>
      </c>
      <c r="K35" s="65">
        <v>0</v>
      </c>
      <c r="L35" s="4"/>
    </row>
    <row r="36" spans="1:12">
      <c r="A36" s="10"/>
      <c r="B36" s="40" t="s">
        <v>10</v>
      </c>
      <c r="C36" s="40"/>
      <c r="D36" s="60">
        <f t="shared" si="2"/>
        <v>1863</v>
      </c>
      <c r="E36" s="65">
        <f t="shared" si="3"/>
        <v>1863</v>
      </c>
      <c r="F36" s="60">
        <v>1863</v>
      </c>
      <c r="G36" s="60">
        <v>1863</v>
      </c>
      <c r="H36" s="60"/>
      <c r="I36" s="65"/>
      <c r="J36" s="60">
        <v>0</v>
      </c>
      <c r="K36" s="65">
        <v>0</v>
      </c>
      <c r="L36" s="4"/>
    </row>
    <row r="37" spans="1:12" ht="24" customHeight="1">
      <c r="A37" s="10"/>
      <c r="B37" s="41" t="s">
        <v>50</v>
      </c>
      <c r="C37" s="40" t="s">
        <v>54</v>
      </c>
      <c r="D37" s="60">
        <f t="shared" si="2"/>
        <v>500</v>
      </c>
      <c r="E37" s="65">
        <f t="shared" si="3"/>
        <v>500</v>
      </c>
      <c r="F37" s="60">
        <v>500</v>
      </c>
      <c r="G37" s="60">
        <v>500</v>
      </c>
      <c r="H37" s="60">
        <v>400</v>
      </c>
      <c r="I37" s="65">
        <v>400</v>
      </c>
      <c r="J37" s="60">
        <v>0</v>
      </c>
      <c r="K37" s="65">
        <v>0</v>
      </c>
      <c r="L37" s="4"/>
    </row>
    <row r="38" spans="1:12" ht="13.5" customHeight="1">
      <c r="A38" s="10"/>
      <c r="B38" s="41" t="s">
        <v>59</v>
      </c>
      <c r="C38" s="40" t="s">
        <v>54</v>
      </c>
      <c r="D38" s="60">
        <f t="shared" si="2"/>
        <v>4038</v>
      </c>
      <c r="E38" s="65">
        <f t="shared" si="3"/>
        <v>4036</v>
      </c>
      <c r="F38" s="60">
        <v>4038</v>
      </c>
      <c r="G38" s="60">
        <v>4036</v>
      </c>
      <c r="H38" s="60">
        <v>1092</v>
      </c>
      <c r="I38" s="65">
        <v>1091</v>
      </c>
      <c r="J38" s="60">
        <v>0</v>
      </c>
      <c r="K38" s="65">
        <v>0</v>
      </c>
      <c r="L38" s="4"/>
    </row>
    <row r="39" spans="1:12" ht="15" customHeight="1">
      <c r="A39" s="10"/>
      <c r="B39" s="41" t="s">
        <v>59</v>
      </c>
      <c r="C39" s="40"/>
      <c r="D39" s="60">
        <f t="shared" si="2"/>
        <v>1222</v>
      </c>
      <c r="E39" s="65">
        <f t="shared" si="3"/>
        <v>1222</v>
      </c>
      <c r="F39" s="60">
        <v>1222</v>
      </c>
      <c r="G39" s="60">
        <v>1222</v>
      </c>
      <c r="H39" s="60">
        <v>0</v>
      </c>
      <c r="I39" s="65">
        <v>0</v>
      </c>
      <c r="J39" s="60">
        <v>0</v>
      </c>
      <c r="K39" s="65">
        <v>0</v>
      </c>
      <c r="L39" s="4"/>
    </row>
    <row r="40" spans="1:12">
      <c r="A40" s="10"/>
      <c r="B40" s="40" t="s">
        <v>13</v>
      </c>
      <c r="C40" s="40"/>
      <c r="D40" s="60">
        <f t="shared" si="2"/>
        <v>2250</v>
      </c>
      <c r="E40" s="65">
        <f t="shared" si="3"/>
        <v>2250</v>
      </c>
      <c r="F40" s="60">
        <v>2250</v>
      </c>
      <c r="G40" s="60">
        <v>2250</v>
      </c>
      <c r="H40" s="60"/>
      <c r="I40" s="65">
        <v>0</v>
      </c>
      <c r="J40" s="60">
        <v>0</v>
      </c>
      <c r="K40" s="65">
        <v>0</v>
      </c>
      <c r="L40" s="4"/>
    </row>
    <row r="41" spans="1:12">
      <c r="A41" s="10"/>
      <c r="B41" s="40" t="s">
        <v>12</v>
      </c>
      <c r="C41" s="40"/>
      <c r="D41" s="60">
        <f>SUM(F41+J41)</f>
        <v>228522</v>
      </c>
      <c r="E41" s="65">
        <f>SUM(G41+K41)</f>
        <v>228521</v>
      </c>
      <c r="F41" s="60">
        <v>0</v>
      </c>
      <c r="G41" s="60">
        <v>0</v>
      </c>
      <c r="H41" s="60">
        <v>0</v>
      </c>
      <c r="I41" s="65">
        <v>0</v>
      </c>
      <c r="J41" s="60">
        <v>228522</v>
      </c>
      <c r="K41" s="65">
        <v>228521</v>
      </c>
      <c r="L41" s="4"/>
    </row>
    <row r="42" spans="1:12">
      <c r="A42" s="10"/>
      <c r="B42" s="40" t="s">
        <v>8</v>
      </c>
      <c r="C42" s="40"/>
      <c r="D42" s="60">
        <f>SUM(F42+J42)</f>
        <v>23900</v>
      </c>
      <c r="E42" s="65">
        <f>SUM(G42+K42)</f>
        <v>23565</v>
      </c>
      <c r="F42" s="60">
        <v>23900</v>
      </c>
      <c r="G42" s="60">
        <v>23565</v>
      </c>
      <c r="H42" s="60">
        <v>0</v>
      </c>
      <c r="I42" s="65">
        <v>0</v>
      </c>
      <c r="J42" s="60">
        <v>0</v>
      </c>
      <c r="K42" s="65">
        <v>0</v>
      </c>
      <c r="L42" s="4"/>
    </row>
    <row r="43" spans="1:12" ht="15.75">
      <c r="A43" s="10"/>
      <c r="B43" s="42" t="s">
        <v>98</v>
      </c>
      <c r="C43" s="43"/>
      <c r="D43" s="61">
        <f>SUM(D44:D48)</f>
        <v>25475</v>
      </c>
      <c r="E43" s="66">
        <f t="shared" ref="E43:K43" si="4">SUM(E44:E48)</f>
        <v>25433</v>
      </c>
      <c r="F43" s="61">
        <f t="shared" si="4"/>
        <v>25475</v>
      </c>
      <c r="G43" s="61">
        <f t="shared" si="4"/>
        <v>25433</v>
      </c>
      <c r="H43" s="61">
        <f t="shared" si="4"/>
        <v>14798</v>
      </c>
      <c r="I43" s="66">
        <f t="shared" si="4"/>
        <v>14793</v>
      </c>
      <c r="J43" s="61">
        <f t="shared" si="4"/>
        <v>0</v>
      </c>
      <c r="K43" s="66">
        <f t="shared" si="4"/>
        <v>0</v>
      </c>
      <c r="L43" s="4"/>
    </row>
    <row r="44" spans="1:12">
      <c r="A44" s="10"/>
      <c r="B44" s="40"/>
      <c r="C44" s="40"/>
      <c r="D44" s="60"/>
      <c r="E44" s="65"/>
      <c r="F44" s="60"/>
      <c r="G44" s="60"/>
      <c r="H44" s="60"/>
      <c r="I44" s="65"/>
      <c r="J44" s="60"/>
      <c r="K44" s="65"/>
      <c r="L44" s="4"/>
    </row>
    <row r="45" spans="1:12">
      <c r="A45" s="10"/>
      <c r="B45" s="41" t="s">
        <v>77</v>
      </c>
      <c r="C45" s="40" t="s">
        <v>54</v>
      </c>
      <c r="D45" s="60">
        <f>SUM(F45+J45)</f>
        <v>8400</v>
      </c>
      <c r="E45" s="65">
        <f>SUM(G45+K45,K45)</f>
        <v>8400</v>
      </c>
      <c r="F45" s="60">
        <v>8400</v>
      </c>
      <c r="G45" s="60">
        <v>8400</v>
      </c>
      <c r="H45" s="60">
        <v>5700</v>
      </c>
      <c r="I45" s="65">
        <v>5700</v>
      </c>
      <c r="J45" s="60">
        <v>0</v>
      </c>
      <c r="K45" s="65">
        <v>0</v>
      </c>
      <c r="L45" s="4"/>
    </row>
    <row r="46" spans="1:12">
      <c r="A46" s="10"/>
      <c r="B46" s="41" t="s">
        <v>77</v>
      </c>
      <c r="C46" s="40"/>
      <c r="D46" s="60">
        <f>SUM(F46+J46)</f>
        <v>275</v>
      </c>
      <c r="E46" s="65">
        <f>SUM(G46+K46,K46)</f>
        <v>233</v>
      </c>
      <c r="F46" s="60">
        <v>275</v>
      </c>
      <c r="G46" s="60">
        <v>233</v>
      </c>
      <c r="H46" s="60">
        <v>183</v>
      </c>
      <c r="I46" s="65">
        <v>178</v>
      </c>
      <c r="J46" s="60">
        <v>0</v>
      </c>
      <c r="K46" s="65">
        <v>0</v>
      </c>
      <c r="L46" s="4"/>
    </row>
    <row r="47" spans="1:12">
      <c r="A47" s="10"/>
      <c r="B47" s="40" t="s">
        <v>9</v>
      </c>
      <c r="C47" s="40" t="s">
        <v>54</v>
      </c>
      <c r="D47" s="60">
        <f>SUM(F47+J47)</f>
        <v>16800</v>
      </c>
      <c r="E47" s="65">
        <f>SUM(G47+K47,K47)</f>
        <v>16800</v>
      </c>
      <c r="F47" s="60">
        <v>16800</v>
      </c>
      <c r="G47" s="60">
        <v>16800</v>
      </c>
      <c r="H47" s="60">
        <v>8915</v>
      </c>
      <c r="I47" s="65">
        <v>8915</v>
      </c>
      <c r="J47" s="60">
        <v>0</v>
      </c>
      <c r="K47" s="65">
        <v>0</v>
      </c>
      <c r="L47" s="4"/>
    </row>
    <row r="48" spans="1:12">
      <c r="A48" s="10"/>
      <c r="B48" s="40"/>
      <c r="C48" s="40"/>
      <c r="D48" s="60"/>
      <c r="E48" s="65"/>
      <c r="F48" s="60"/>
      <c r="G48" s="60"/>
      <c r="H48" s="60"/>
      <c r="I48" s="65"/>
      <c r="J48" s="60"/>
      <c r="K48" s="65"/>
      <c r="L48" s="4"/>
    </row>
    <row r="49" spans="1:12" ht="27.75" customHeight="1">
      <c r="A49" s="10"/>
      <c r="B49" s="44" t="s">
        <v>130</v>
      </c>
      <c r="C49" s="45"/>
      <c r="D49" s="61">
        <f t="shared" ref="D49:K49" si="5">SUM(D51:D53)</f>
        <v>162900</v>
      </c>
      <c r="E49" s="66">
        <f t="shared" si="5"/>
        <v>162900</v>
      </c>
      <c r="F49" s="61">
        <f t="shared" si="5"/>
        <v>162900</v>
      </c>
      <c r="G49" s="61">
        <f t="shared" si="5"/>
        <v>162900</v>
      </c>
      <c r="H49" s="61">
        <f t="shared" si="5"/>
        <v>113008</v>
      </c>
      <c r="I49" s="66">
        <f t="shared" si="5"/>
        <v>113008</v>
      </c>
      <c r="J49" s="61">
        <f t="shared" si="5"/>
        <v>0</v>
      </c>
      <c r="K49" s="66">
        <f t="shared" si="5"/>
        <v>0</v>
      </c>
      <c r="L49" s="4"/>
    </row>
    <row r="50" spans="1:12">
      <c r="A50" s="10"/>
      <c r="B50" s="40"/>
      <c r="C50" s="40"/>
      <c r="D50" s="60"/>
      <c r="E50" s="65"/>
      <c r="F50" s="60"/>
      <c r="G50" s="60"/>
      <c r="H50" s="60"/>
      <c r="I50" s="65"/>
      <c r="J50" s="60"/>
      <c r="K50" s="65"/>
      <c r="L50" s="4"/>
    </row>
    <row r="51" spans="1:12">
      <c r="A51" s="10"/>
      <c r="B51" s="40" t="s">
        <v>96</v>
      </c>
      <c r="C51" s="40" t="s">
        <v>54</v>
      </c>
      <c r="D51" s="60">
        <f>SUM(F51+J51)</f>
        <v>162900</v>
      </c>
      <c r="E51" s="65">
        <f>SUM(G51+K51,K51)</f>
        <v>162900</v>
      </c>
      <c r="F51" s="60">
        <v>162900</v>
      </c>
      <c r="G51" s="60">
        <v>162900</v>
      </c>
      <c r="H51" s="60">
        <v>113008</v>
      </c>
      <c r="I51" s="65">
        <v>113008</v>
      </c>
      <c r="J51" s="60">
        <v>0</v>
      </c>
      <c r="K51" s="65">
        <v>0</v>
      </c>
      <c r="L51" s="4"/>
    </row>
    <row r="52" spans="1:12">
      <c r="A52" s="10"/>
      <c r="B52" s="40" t="s">
        <v>96</v>
      </c>
      <c r="C52" s="40"/>
      <c r="D52" s="60">
        <f>SUM(F52+J52)</f>
        <v>0</v>
      </c>
      <c r="E52" s="65">
        <f>SUM(G52+K52,K52)</f>
        <v>0</v>
      </c>
      <c r="F52" s="60"/>
      <c r="G52" s="60"/>
      <c r="H52" s="60"/>
      <c r="I52" s="65"/>
      <c r="J52" s="60"/>
      <c r="K52" s="65"/>
      <c r="L52" s="4"/>
    </row>
    <row r="53" spans="1:12">
      <c r="A53" s="10"/>
      <c r="B53" s="41"/>
      <c r="C53" s="40"/>
      <c r="D53" s="60"/>
      <c r="E53" s="65"/>
      <c r="F53" s="60"/>
      <c r="G53" s="60"/>
      <c r="H53" s="60"/>
      <c r="I53" s="65"/>
      <c r="J53" s="60"/>
      <c r="K53" s="65"/>
      <c r="L53" s="4"/>
    </row>
    <row r="54" spans="1:12" ht="15.75">
      <c r="A54" s="10"/>
      <c r="B54" s="42" t="s">
        <v>99</v>
      </c>
      <c r="C54" s="43"/>
      <c r="D54" s="61">
        <f>SUM(D55:D58)</f>
        <v>119033</v>
      </c>
      <c r="E54" s="66">
        <f t="shared" ref="E54:K54" si="6">SUM(E55:E58)</f>
        <v>119033</v>
      </c>
      <c r="F54" s="61">
        <f t="shared" si="6"/>
        <v>119033</v>
      </c>
      <c r="G54" s="61">
        <f t="shared" si="6"/>
        <v>119033</v>
      </c>
      <c r="H54" s="61">
        <f t="shared" si="6"/>
        <v>74255</v>
      </c>
      <c r="I54" s="66">
        <f t="shared" si="6"/>
        <v>74255</v>
      </c>
      <c r="J54" s="61">
        <f t="shared" si="6"/>
        <v>0</v>
      </c>
      <c r="K54" s="66">
        <f t="shared" si="6"/>
        <v>0</v>
      </c>
      <c r="L54" s="4"/>
    </row>
    <row r="55" spans="1:12">
      <c r="A55" s="10"/>
      <c r="B55" s="42"/>
      <c r="C55" s="42"/>
      <c r="D55" s="60"/>
      <c r="E55" s="65"/>
      <c r="F55" s="60"/>
      <c r="G55" s="60"/>
      <c r="H55" s="60"/>
      <c r="I55" s="65"/>
      <c r="J55" s="60"/>
      <c r="K55" s="65"/>
      <c r="L55" s="4"/>
    </row>
    <row r="56" spans="1:12">
      <c r="A56" s="10"/>
      <c r="B56" s="40" t="s">
        <v>60</v>
      </c>
      <c r="C56" s="40" t="s">
        <v>54</v>
      </c>
      <c r="D56" s="60">
        <f>SUM(F56+J56)</f>
        <v>119033</v>
      </c>
      <c r="E56" s="65">
        <f>SUM(G56+K56)</f>
        <v>119033</v>
      </c>
      <c r="F56" s="60">
        <v>119033</v>
      </c>
      <c r="G56" s="60">
        <v>119033</v>
      </c>
      <c r="H56" s="60">
        <v>74255</v>
      </c>
      <c r="I56" s="65">
        <v>74255</v>
      </c>
      <c r="J56" s="60">
        <v>0</v>
      </c>
      <c r="K56" s="65">
        <v>0</v>
      </c>
      <c r="L56" s="4"/>
    </row>
    <row r="57" spans="1:12">
      <c r="A57" s="10"/>
      <c r="B57" s="40" t="s">
        <v>60</v>
      </c>
      <c r="C57" s="40" t="s">
        <v>56</v>
      </c>
      <c r="D57" s="60">
        <f>SUM(F57+J57)</f>
        <v>0</v>
      </c>
      <c r="E57" s="65">
        <f>SUM(G57+K57)</f>
        <v>0</v>
      </c>
      <c r="F57" s="60"/>
      <c r="G57" s="60"/>
      <c r="H57" s="60"/>
      <c r="I57" s="65"/>
      <c r="J57" s="60"/>
      <c r="K57" s="65"/>
      <c r="L57" s="4"/>
    </row>
    <row r="58" spans="1:12">
      <c r="A58" s="10"/>
      <c r="B58" s="40"/>
      <c r="C58" s="42"/>
      <c r="D58" s="60"/>
      <c r="E58" s="65"/>
      <c r="F58" s="60"/>
      <c r="G58" s="60"/>
      <c r="H58" s="60"/>
      <c r="I58" s="65"/>
      <c r="J58" s="60"/>
      <c r="K58" s="65"/>
      <c r="L58" s="4"/>
    </row>
    <row r="59" spans="1:12" ht="15.75">
      <c r="A59" s="10"/>
      <c r="B59" s="42" t="s">
        <v>102</v>
      </c>
      <c r="C59" s="43"/>
      <c r="D59" s="61">
        <f t="shared" ref="D59:K59" si="7">SUM(D60:D61)</f>
        <v>39128</v>
      </c>
      <c r="E59" s="66">
        <f t="shared" si="7"/>
        <v>39121</v>
      </c>
      <c r="F59" s="61">
        <f t="shared" si="7"/>
        <v>39128</v>
      </c>
      <c r="G59" s="61">
        <f t="shared" si="7"/>
        <v>39121</v>
      </c>
      <c r="H59" s="61">
        <f t="shared" si="7"/>
        <v>24595</v>
      </c>
      <c r="I59" s="66">
        <f t="shared" si="7"/>
        <v>24595</v>
      </c>
      <c r="J59" s="61">
        <f t="shared" si="7"/>
        <v>0</v>
      </c>
      <c r="K59" s="66">
        <f t="shared" si="7"/>
        <v>0</v>
      </c>
      <c r="L59" s="4"/>
    </row>
    <row r="60" spans="1:12">
      <c r="A60" s="10"/>
      <c r="B60" s="40" t="s">
        <v>55</v>
      </c>
      <c r="C60" s="40"/>
      <c r="D60" s="60">
        <f>SUM(F60+J60)</f>
        <v>39128</v>
      </c>
      <c r="E60" s="65">
        <f>SUM(G60+K60,K60)</f>
        <v>39121</v>
      </c>
      <c r="F60" s="60">
        <v>39128</v>
      </c>
      <c r="G60" s="60">
        <v>39121</v>
      </c>
      <c r="H60" s="60">
        <v>24595</v>
      </c>
      <c r="I60" s="65">
        <v>24595</v>
      </c>
      <c r="J60" s="60">
        <v>0</v>
      </c>
      <c r="K60" s="65">
        <v>0</v>
      </c>
      <c r="L60" s="4"/>
    </row>
    <row r="61" spans="1:12">
      <c r="A61" s="10"/>
      <c r="B61" s="86"/>
      <c r="C61" s="40"/>
      <c r="D61" s="60"/>
      <c r="E61" s="65"/>
      <c r="F61" s="60"/>
      <c r="G61" s="60"/>
      <c r="H61" s="60"/>
      <c r="I61" s="65"/>
      <c r="J61" s="60"/>
      <c r="K61" s="65"/>
      <c r="L61" s="4"/>
    </row>
    <row r="62" spans="1:12" ht="31.5">
      <c r="A62" s="10"/>
      <c r="B62" s="46" t="s">
        <v>61</v>
      </c>
      <c r="C62" s="40"/>
      <c r="D62" s="55">
        <f>SUM(D64,D73)</f>
        <v>3178299</v>
      </c>
      <c r="E62" s="64">
        <f t="shared" ref="E62:K62" si="8">SUM(E64,E73)</f>
        <v>3171006</v>
      </c>
      <c r="F62" s="55">
        <f t="shared" si="8"/>
        <v>3175599</v>
      </c>
      <c r="G62" s="55">
        <f t="shared" si="8"/>
        <v>3168306</v>
      </c>
      <c r="H62" s="55">
        <f t="shared" si="8"/>
        <v>2045515</v>
      </c>
      <c r="I62" s="64">
        <f t="shared" si="8"/>
        <v>2045515</v>
      </c>
      <c r="J62" s="55">
        <f t="shared" si="8"/>
        <v>2700</v>
      </c>
      <c r="K62" s="64">
        <f t="shared" si="8"/>
        <v>2700</v>
      </c>
      <c r="L62" s="4"/>
    </row>
    <row r="63" spans="1:12" ht="12.75" customHeight="1">
      <c r="A63" s="10"/>
      <c r="B63" s="46"/>
      <c r="C63" s="40"/>
      <c r="D63" s="61"/>
      <c r="E63" s="66"/>
      <c r="F63" s="61"/>
      <c r="G63" s="61"/>
      <c r="H63" s="61"/>
      <c r="I63" s="66"/>
      <c r="J63" s="61"/>
      <c r="K63" s="65"/>
      <c r="L63" s="4"/>
    </row>
    <row r="64" spans="1:12" ht="16.5" customHeight="1">
      <c r="A64" s="10"/>
      <c r="B64" s="44" t="s">
        <v>100</v>
      </c>
      <c r="C64" s="40"/>
      <c r="D64" s="61">
        <f>SUM(D66:D71)</f>
        <v>3178299</v>
      </c>
      <c r="E64" s="66">
        <f t="shared" ref="E64:K64" si="9">SUM(E66:E71)</f>
        <v>3171006</v>
      </c>
      <c r="F64" s="61">
        <f t="shared" si="9"/>
        <v>3175599</v>
      </c>
      <c r="G64" s="61">
        <f t="shared" si="9"/>
        <v>3168306</v>
      </c>
      <c r="H64" s="61">
        <f t="shared" si="9"/>
        <v>2045515</v>
      </c>
      <c r="I64" s="66">
        <f t="shared" si="9"/>
        <v>2045515</v>
      </c>
      <c r="J64" s="61">
        <f t="shared" si="9"/>
        <v>2700</v>
      </c>
      <c r="K64" s="66">
        <f t="shared" si="9"/>
        <v>2700</v>
      </c>
      <c r="L64" s="7"/>
    </row>
    <row r="65" spans="1:12" ht="12.75" customHeight="1">
      <c r="A65" s="10"/>
      <c r="B65" s="46"/>
      <c r="C65" s="40"/>
      <c r="D65" s="61"/>
      <c r="E65" s="66"/>
      <c r="F65" s="61"/>
      <c r="G65" s="61"/>
      <c r="H65" s="61"/>
      <c r="I65" s="66"/>
      <c r="J65" s="61"/>
      <c r="K65" s="65"/>
      <c r="L65" s="4"/>
    </row>
    <row r="66" spans="1:12" ht="12.75" customHeight="1">
      <c r="A66" s="10"/>
      <c r="B66" s="42" t="s">
        <v>26</v>
      </c>
      <c r="C66" s="40" t="s">
        <v>26</v>
      </c>
      <c r="D66" s="61">
        <f>SUM(D76+D77+D81+D85+D89+D93+D97+D102+D107+D111+D116)</f>
        <v>1765400</v>
      </c>
      <c r="E66" s="61">
        <f t="shared" ref="E66:K66" si="10">SUM(E76+E77+E81+E85+E89+E93+E97+E102+E107+E111+E116)</f>
        <v>1765400</v>
      </c>
      <c r="F66" s="61">
        <f t="shared" si="10"/>
        <v>1765400</v>
      </c>
      <c r="G66" s="61">
        <f t="shared" si="10"/>
        <v>1765400</v>
      </c>
      <c r="H66" s="61">
        <f t="shared" si="10"/>
        <v>1327498</v>
      </c>
      <c r="I66" s="61">
        <f t="shared" si="10"/>
        <v>1327498</v>
      </c>
      <c r="J66" s="61">
        <f t="shared" si="10"/>
        <v>0</v>
      </c>
      <c r="K66" s="61">
        <f t="shared" si="10"/>
        <v>0</v>
      </c>
      <c r="L66" s="4"/>
    </row>
    <row r="67" spans="1:12" ht="12.75" customHeight="1">
      <c r="A67" s="10"/>
      <c r="B67" s="42" t="s">
        <v>27</v>
      </c>
      <c r="C67" s="40"/>
      <c r="D67" s="61">
        <f>SUM(D78,D82,D86,D90,D94,D98,D100,D103,D115,D108,D112)</f>
        <v>1269806</v>
      </c>
      <c r="E67" s="61">
        <f t="shared" ref="E67:K67" si="11">SUM(E78,E82,E86,E90,E94,E98,E100,E103,E115,E108,E112)</f>
        <v>1269806</v>
      </c>
      <c r="F67" s="61">
        <f t="shared" si="11"/>
        <v>1267106</v>
      </c>
      <c r="G67" s="61">
        <f t="shared" si="11"/>
        <v>1267106</v>
      </c>
      <c r="H67" s="61">
        <f t="shared" si="11"/>
        <v>718017</v>
      </c>
      <c r="I67" s="61">
        <f t="shared" si="11"/>
        <v>718017</v>
      </c>
      <c r="J67" s="61">
        <f t="shared" si="11"/>
        <v>2700</v>
      </c>
      <c r="K67" s="61">
        <f t="shared" si="11"/>
        <v>2700</v>
      </c>
      <c r="L67" s="4"/>
    </row>
    <row r="68" spans="1:12" ht="12.75" customHeight="1">
      <c r="A68" s="10"/>
      <c r="B68" s="42" t="s">
        <v>115</v>
      </c>
      <c r="C68" s="40" t="s">
        <v>56</v>
      </c>
      <c r="D68" s="61">
        <f t="shared" ref="D68:K68" si="12">SUM(D79,D83,D87,D91,D95,D99,D104,D109,D113,D117)</f>
        <v>76350</v>
      </c>
      <c r="E68" s="66">
        <f t="shared" si="12"/>
        <v>69079</v>
      </c>
      <c r="F68" s="61">
        <f t="shared" si="12"/>
        <v>76350</v>
      </c>
      <c r="G68" s="61">
        <f t="shared" si="12"/>
        <v>69079</v>
      </c>
      <c r="H68" s="61">
        <f t="shared" si="12"/>
        <v>0</v>
      </c>
      <c r="I68" s="66">
        <f t="shared" si="12"/>
        <v>0</v>
      </c>
      <c r="J68" s="61">
        <f t="shared" si="12"/>
        <v>0</v>
      </c>
      <c r="K68" s="66">
        <f t="shared" si="12"/>
        <v>0</v>
      </c>
      <c r="L68" s="4"/>
    </row>
    <row r="69" spans="1:12" ht="12.75" customHeight="1">
      <c r="A69" s="10"/>
      <c r="B69" s="42" t="s">
        <v>37</v>
      </c>
      <c r="C69" s="40"/>
      <c r="D69" s="61">
        <f>SUM(D119)</f>
        <v>31604</v>
      </c>
      <c r="E69" s="66">
        <f t="shared" ref="E69:K69" si="13">SUM(E119)</f>
        <v>31604</v>
      </c>
      <c r="F69" s="61">
        <f t="shared" si="13"/>
        <v>31604</v>
      </c>
      <c r="G69" s="61">
        <f t="shared" si="13"/>
        <v>31604</v>
      </c>
      <c r="H69" s="61">
        <f t="shared" si="13"/>
        <v>0</v>
      </c>
      <c r="I69" s="66">
        <f t="shared" si="13"/>
        <v>0</v>
      </c>
      <c r="J69" s="61">
        <f t="shared" si="13"/>
        <v>0</v>
      </c>
      <c r="K69" s="66">
        <f t="shared" si="13"/>
        <v>0</v>
      </c>
      <c r="L69" s="4"/>
    </row>
    <row r="70" spans="1:12" ht="12.75" customHeight="1">
      <c r="A70" s="10"/>
      <c r="B70" s="42" t="s">
        <v>32</v>
      </c>
      <c r="C70" s="40"/>
      <c r="D70" s="61">
        <f>SUM(D120)</f>
        <v>28408</v>
      </c>
      <c r="E70" s="61">
        <f t="shared" ref="E70:K70" si="14">SUM(E120)</f>
        <v>28386</v>
      </c>
      <c r="F70" s="61">
        <f t="shared" si="14"/>
        <v>28408</v>
      </c>
      <c r="G70" s="61">
        <f t="shared" si="14"/>
        <v>28386</v>
      </c>
      <c r="H70" s="61">
        <f t="shared" si="14"/>
        <v>0</v>
      </c>
      <c r="I70" s="61">
        <f t="shared" si="14"/>
        <v>0</v>
      </c>
      <c r="J70" s="61">
        <f t="shared" si="14"/>
        <v>0</v>
      </c>
      <c r="K70" s="61">
        <f t="shared" si="14"/>
        <v>0</v>
      </c>
      <c r="L70" s="4"/>
    </row>
    <row r="71" spans="1:12" ht="12.75" customHeight="1">
      <c r="A71" s="10"/>
      <c r="B71" s="42" t="s">
        <v>62</v>
      </c>
      <c r="C71" s="40"/>
      <c r="D71" s="61">
        <f>SUM(D118+D121)</f>
        <v>6731</v>
      </c>
      <c r="E71" s="61">
        <f t="shared" ref="E71:K71" si="15">SUM(E118+E121)</f>
        <v>6731</v>
      </c>
      <c r="F71" s="61">
        <f t="shared" si="15"/>
        <v>6731</v>
      </c>
      <c r="G71" s="61">
        <f t="shared" si="15"/>
        <v>6731</v>
      </c>
      <c r="H71" s="61">
        <f t="shared" si="15"/>
        <v>0</v>
      </c>
      <c r="I71" s="61">
        <f t="shared" si="15"/>
        <v>0</v>
      </c>
      <c r="J71" s="61">
        <f t="shared" si="15"/>
        <v>0</v>
      </c>
      <c r="K71" s="61">
        <f t="shared" si="15"/>
        <v>0</v>
      </c>
      <c r="L71" s="4"/>
    </row>
    <row r="72" spans="1:12" ht="12.75" customHeight="1">
      <c r="A72" s="10"/>
      <c r="B72" s="42"/>
      <c r="C72" s="40"/>
      <c r="D72" s="61"/>
      <c r="E72" s="66"/>
      <c r="F72" s="61"/>
      <c r="G72" s="61"/>
      <c r="H72" s="61"/>
      <c r="I72" s="66"/>
      <c r="J72" s="61"/>
      <c r="K72" s="66"/>
      <c r="L72" s="4"/>
    </row>
    <row r="73" spans="1:12" ht="12.75" customHeight="1">
      <c r="A73" s="10"/>
      <c r="B73" s="44" t="s">
        <v>109</v>
      </c>
      <c r="C73" s="40"/>
      <c r="D73" s="61">
        <f>SUM(D122)</f>
        <v>0</v>
      </c>
      <c r="E73" s="66">
        <f t="shared" ref="E73:K73" si="16">SUM(E122)</f>
        <v>0</v>
      </c>
      <c r="F73" s="61">
        <f t="shared" si="16"/>
        <v>0</v>
      </c>
      <c r="G73" s="61">
        <f t="shared" si="16"/>
        <v>0</v>
      </c>
      <c r="H73" s="61">
        <f t="shared" si="16"/>
        <v>0</v>
      </c>
      <c r="I73" s="66">
        <f t="shared" si="16"/>
        <v>0</v>
      </c>
      <c r="J73" s="61">
        <f t="shared" si="16"/>
        <v>0</v>
      </c>
      <c r="K73" s="66">
        <f t="shared" si="16"/>
        <v>0</v>
      </c>
      <c r="L73" s="4"/>
    </row>
    <row r="74" spans="1:12" ht="12.75" customHeight="1">
      <c r="A74" s="10"/>
      <c r="B74" s="44"/>
      <c r="C74" s="40"/>
      <c r="D74" s="60"/>
      <c r="E74" s="65"/>
      <c r="F74" s="60"/>
      <c r="G74" s="60"/>
      <c r="H74" s="60"/>
      <c r="I74" s="65"/>
      <c r="J74" s="60"/>
      <c r="K74" s="65"/>
      <c r="L74" s="4"/>
    </row>
    <row r="75" spans="1:12" ht="12.75" customHeight="1">
      <c r="A75" s="10"/>
      <c r="B75" s="42" t="s">
        <v>25</v>
      </c>
      <c r="C75" s="40"/>
      <c r="D75" s="61">
        <f>SUM(D76:D79)</f>
        <v>280239</v>
      </c>
      <c r="E75" s="66">
        <f t="shared" ref="E75:K75" si="17">SUM(E76:E79)</f>
        <v>276260</v>
      </c>
      <c r="F75" s="61">
        <f t="shared" si="17"/>
        <v>280239</v>
      </c>
      <c r="G75" s="61">
        <f t="shared" si="17"/>
        <v>276260</v>
      </c>
      <c r="H75" s="61">
        <f t="shared" si="17"/>
        <v>158343</v>
      </c>
      <c r="I75" s="66">
        <f t="shared" si="17"/>
        <v>158343</v>
      </c>
      <c r="J75" s="61">
        <f t="shared" si="17"/>
        <v>0</v>
      </c>
      <c r="K75" s="66">
        <f t="shared" si="17"/>
        <v>0</v>
      </c>
      <c r="L75" s="4"/>
    </row>
    <row r="76" spans="1:12" ht="12.75" customHeight="1">
      <c r="A76" s="10"/>
      <c r="B76" s="40" t="s">
        <v>117</v>
      </c>
      <c r="C76" s="40" t="s">
        <v>26</v>
      </c>
      <c r="D76" s="60">
        <f t="shared" ref="D76:E79" si="18">SUM(F76+J76)</f>
        <v>70300</v>
      </c>
      <c r="E76" s="65">
        <f t="shared" si="18"/>
        <v>70300</v>
      </c>
      <c r="F76" s="60">
        <v>70300</v>
      </c>
      <c r="G76" s="60">
        <v>70300</v>
      </c>
      <c r="H76" s="60">
        <v>52200</v>
      </c>
      <c r="I76" s="65">
        <v>52200</v>
      </c>
      <c r="J76" s="60">
        <v>0</v>
      </c>
      <c r="K76" s="65">
        <v>0</v>
      </c>
      <c r="L76" s="4"/>
    </row>
    <row r="77" spans="1:12" ht="12.75" customHeight="1">
      <c r="A77" s="10"/>
      <c r="B77" s="40" t="s">
        <v>116</v>
      </c>
      <c r="C77" s="40" t="s">
        <v>26</v>
      </c>
      <c r="D77" s="60">
        <f t="shared" si="18"/>
        <v>7299</v>
      </c>
      <c r="E77" s="65">
        <f t="shared" si="18"/>
        <v>7299</v>
      </c>
      <c r="F77" s="60">
        <v>7299</v>
      </c>
      <c r="G77" s="60">
        <v>7299</v>
      </c>
      <c r="H77" s="60">
        <v>5229</v>
      </c>
      <c r="I77" s="65">
        <v>5229</v>
      </c>
      <c r="J77" s="60">
        <v>0</v>
      </c>
      <c r="K77" s="65">
        <v>0</v>
      </c>
      <c r="L77" s="4"/>
    </row>
    <row r="78" spans="1:12" ht="12.75" customHeight="1">
      <c r="A78" s="10"/>
      <c r="B78" s="40" t="s">
        <v>27</v>
      </c>
      <c r="C78" s="40"/>
      <c r="D78" s="60">
        <f t="shared" si="18"/>
        <v>158640</v>
      </c>
      <c r="E78" s="65">
        <f t="shared" si="18"/>
        <v>158640</v>
      </c>
      <c r="F78" s="60">
        <v>158640</v>
      </c>
      <c r="G78" s="60">
        <v>158640</v>
      </c>
      <c r="H78" s="60">
        <v>100914</v>
      </c>
      <c r="I78" s="65">
        <v>100914</v>
      </c>
      <c r="J78" s="60">
        <v>0</v>
      </c>
      <c r="K78" s="65">
        <v>0</v>
      </c>
      <c r="L78" s="4"/>
    </row>
    <row r="79" spans="1:12" ht="12.75" customHeight="1">
      <c r="A79" s="10"/>
      <c r="B79" s="40" t="s">
        <v>115</v>
      </c>
      <c r="C79" s="40" t="s">
        <v>56</v>
      </c>
      <c r="D79" s="60">
        <f t="shared" si="18"/>
        <v>44000</v>
      </c>
      <c r="E79" s="65">
        <f t="shared" si="18"/>
        <v>40021</v>
      </c>
      <c r="F79" s="60">
        <v>44000</v>
      </c>
      <c r="G79" s="60">
        <v>40021</v>
      </c>
      <c r="H79" s="60"/>
      <c r="I79" s="65"/>
      <c r="J79" s="60">
        <v>0</v>
      </c>
      <c r="K79" s="65">
        <v>0</v>
      </c>
      <c r="L79" s="4"/>
    </row>
    <row r="80" spans="1:12" ht="12.75" customHeight="1">
      <c r="A80" s="10"/>
      <c r="B80" s="42" t="s">
        <v>28</v>
      </c>
      <c r="C80" s="40"/>
      <c r="D80" s="61">
        <f t="shared" ref="D80:K80" si="19">SUM(D81:D83)</f>
        <v>220498</v>
      </c>
      <c r="E80" s="66">
        <f t="shared" si="19"/>
        <v>220498</v>
      </c>
      <c r="F80" s="61">
        <f t="shared" si="19"/>
        <v>220498</v>
      </c>
      <c r="G80" s="61">
        <f t="shared" si="19"/>
        <v>220498</v>
      </c>
      <c r="H80" s="61">
        <f t="shared" si="19"/>
        <v>145401</v>
      </c>
      <c r="I80" s="66">
        <f t="shared" si="19"/>
        <v>145401</v>
      </c>
      <c r="J80" s="61">
        <f t="shared" si="19"/>
        <v>0</v>
      </c>
      <c r="K80" s="66">
        <f t="shared" si="19"/>
        <v>0</v>
      </c>
      <c r="L80" s="4"/>
    </row>
    <row r="81" spans="1:12" ht="12.75" customHeight="1">
      <c r="A81" s="10"/>
      <c r="B81" s="40" t="s">
        <v>26</v>
      </c>
      <c r="C81" s="40" t="s">
        <v>26</v>
      </c>
      <c r="D81" s="60">
        <f t="shared" ref="D81:E83" si="20">SUM(F81+J81)</f>
        <v>149586</v>
      </c>
      <c r="E81" s="65">
        <f t="shared" si="20"/>
        <v>149586</v>
      </c>
      <c r="F81" s="60">
        <v>149586</v>
      </c>
      <c r="G81" s="60">
        <v>149586</v>
      </c>
      <c r="H81" s="60">
        <v>111954</v>
      </c>
      <c r="I81" s="65">
        <v>111954</v>
      </c>
      <c r="J81" s="60">
        <v>0</v>
      </c>
      <c r="K81" s="65">
        <v>0</v>
      </c>
      <c r="L81" s="4"/>
    </row>
    <row r="82" spans="1:12" ht="12.75" customHeight="1">
      <c r="A82" s="10"/>
      <c r="B82" s="40" t="s">
        <v>27</v>
      </c>
      <c r="C82" s="40"/>
      <c r="D82" s="60">
        <f t="shared" si="20"/>
        <v>70912</v>
      </c>
      <c r="E82" s="65">
        <f t="shared" si="20"/>
        <v>70912</v>
      </c>
      <c r="F82" s="60">
        <v>70912</v>
      </c>
      <c r="G82" s="60">
        <v>70912</v>
      </c>
      <c r="H82" s="60">
        <v>33447</v>
      </c>
      <c r="I82" s="65">
        <v>33447</v>
      </c>
      <c r="J82" s="60">
        <v>0</v>
      </c>
      <c r="K82" s="65">
        <v>0</v>
      </c>
      <c r="L82" s="4"/>
    </row>
    <row r="83" spans="1:12" ht="12.75" customHeight="1">
      <c r="A83" s="10"/>
      <c r="B83" s="40" t="s">
        <v>115</v>
      </c>
      <c r="C83" s="40"/>
      <c r="D83" s="60">
        <f t="shared" si="20"/>
        <v>0</v>
      </c>
      <c r="E83" s="65">
        <f t="shared" si="20"/>
        <v>0</v>
      </c>
      <c r="F83" s="60"/>
      <c r="G83" s="60"/>
      <c r="H83" s="60"/>
      <c r="I83" s="65"/>
      <c r="J83" s="60"/>
      <c r="K83" s="65"/>
      <c r="L83" s="4"/>
    </row>
    <row r="84" spans="1:12" ht="12.75" customHeight="1">
      <c r="A84" s="10"/>
      <c r="B84" s="42" t="s">
        <v>29</v>
      </c>
      <c r="C84" s="40"/>
      <c r="D84" s="61">
        <f>SUM(D85:D87)</f>
        <v>254074</v>
      </c>
      <c r="E84" s="66">
        <f t="shared" ref="E84:K84" si="21">SUM(E85:E87)</f>
        <v>254044</v>
      </c>
      <c r="F84" s="61">
        <f t="shared" si="21"/>
        <v>254074</v>
      </c>
      <c r="G84" s="61">
        <f t="shared" si="21"/>
        <v>254044</v>
      </c>
      <c r="H84" s="61">
        <f t="shared" si="21"/>
        <v>178291</v>
      </c>
      <c r="I84" s="66">
        <f t="shared" si="21"/>
        <v>178291</v>
      </c>
      <c r="J84" s="61">
        <f t="shared" si="21"/>
        <v>0</v>
      </c>
      <c r="K84" s="66">
        <f t="shared" si="21"/>
        <v>0</v>
      </c>
      <c r="L84" s="4"/>
    </row>
    <row r="85" spans="1:12" ht="12.75" customHeight="1">
      <c r="A85" s="10"/>
      <c r="B85" s="40" t="s">
        <v>26</v>
      </c>
      <c r="C85" s="40" t="s">
        <v>26</v>
      </c>
      <c r="D85" s="60">
        <f>SUM(F85+J85)</f>
        <v>175041</v>
      </c>
      <c r="E85" s="65">
        <f>SUM(G85,K85)</f>
        <v>175041</v>
      </c>
      <c r="F85" s="60">
        <v>175041</v>
      </c>
      <c r="G85" s="60">
        <v>175041</v>
      </c>
      <c r="H85" s="60">
        <v>132100</v>
      </c>
      <c r="I85" s="65">
        <v>132100</v>
      </c>
      <c r="J85" s="60">
        <v>0</v>
      </c>
      <c r="K85" s="65">
        <v>0</v>
      </c>
      <c r="L85" s="4"/>
    </row>
    <row r="86" spans="1:12" ht="12.75" customHeight="1">
      <c r="A86" s="10"/>
      <c r="B86" s="40" t="s">
        <v>27</v>
      </c>
      <c r="C86" s="40"/>
      <c r="D86" s="60">
        <f>SUM(F86+J86)</f>
        <v>78633</v>
      </c>
      <c r="E86" s="65">
        <f>SUM(G86,K86)</f>
        <v>78633</v>
      </c>
      <c r="F86" s="60">
        <v>78633</v>
      </c>
      <c r="G86" s="60">
        <v>78633</v>
      </c>
      <c r="H86" s="60">
        <v>46191</v>
      </c>
      <c r="I86" s="65">
        <v>46191</v>
      </c>
      <c r="J86" s="60">
        <v>0</v>
      </c>
      <c r="K86" s="65">
        <v>0</v>
      </c>
      <c r="L86" s="4"/>
    </row>
    <row r="87" spans="1:12" ht="12.75" customHeight="1">
      <c r="A87" s="10"/>
      <c r="B87" s="40" t="s">
        <v>115</v>
      </c>
      <c r="C87" s="40" t="s">
        <v>56</v>
      </c>
      <c r="D87" s="60">
        <f>SUM(F87+J87)</f>
        <v>400</v>
      </c>
      <c r="E87" s="65">
        <f>SUM(G87,K87)</f>
        <v>370</v>
      </c>
      <c r="F87" s="60">
        <v>400</v>
      </c>
      <c r="G87" s="60">
        <v>370</v>
      </c>
      <c r="H87" s="60">
        <v>0</v>
      </c>
      <c r="I87" s="65">
        <v>0</v>
      </c>
      <c r="J87" s="60">
        <v>0</v>
      </c>
      <c r="K87" s="65">
        <v>0</v>
      </c>
      <c r="L87" s="4"/>
    </row>
    <row r="88" spans="1:12" ht="12.75" customHeight="1">
      <c r="A88" s="10"/>
      <c r="B88" s="42" t="s">
        <v>43</v>
      </c>
      <c r="C88" s="40"/>
      <c r="D88" s="61">
        <f>SUM(D89:D91)</f>
        <v>317209</v>
      </c>
      <c r="E88" s="66">
        <f t="shared" ref="E88:K88" si="22">SUM(E89:E91)</f>
        <v>317158</v>
      </c>
      <c r="F88" s="61">
        <f t="shared" si="22"/>
        <v>317209</v>
      </c>
      <c r="G88" s="61">
        <f t="shared" si="22"/>
        <v>317158</v>
      </c>
      <c r="H88" s="61">
        <f t="shared" si="22"/>
        <v>216494</v>
      </c>
      <c r="I88" s="66">
        <f t="shared" si="22"/>
        <v>216494</v>
      </c>
      <c r="J88" s="61">
        <f t="shared" si="22"/>
        <v>0</v>
      </c>
      <c r="K88" s="66">
        <f t="shared" si="22"/>
        <v>0</v>
      </c>
      <c r="L88" s="4"/>
    </row>
    <row r="89" spans="1:12" ht="12.75" customHeight="1">
      <c r="A89" s="10"/>
      <c r="B89" s="40" t="s">
        <v>26</v>
      </c>
      <c r="C89" s="40" t="s">
        <v>26</v>
      </c>
      <c r="D89" s="60">
        <f t="shared" ref="D89:E91" si="23">SUM(F89,J89)</f>
        <v>213890</v>
      </c>
      <c r="E89" s="65">
        <f t="shared" si="23"/>
        <v>213890</v>
      </c>
      <c r="F89" s="60">
        <v>213890</v>
      </c>
      <c r="G89" s="60">
        <v>213890</v>
      </c>
      <c r="H89" s="60">
        <v>161091</v>
      </c>
      <c r="I89" s="65">
        <v>161091</v>
      </c>
      <c r="J89" s="60">
        <v>0</v>
      </c>
      <c r="K89" s="65">
        <v>0</v>
      </c>
      <c r="L89" s="4"/>
    </row>
    <row r="90" spans="1:12" ht="12.75" customHeight="1">
      <c r="A90" s="10"/>
      <c r="B90" s="40" t="s">
        <v>27</v>
      </c>
      <c r="C90" s="40"/>
      <c r="D90" s="60">
        <f t="shared" si="23"/>
        <v>102319</v>
      </c>
      <c r="E90" s="65">
        <f t="shared" si="23"/>
        <v>102319</v>
      </c>
      <c r="F90" s="60">
        <v>102319</v>
      </c>
      <c r="G90" s="60">
        <v>102319</v>
      </c>
      <c r="H90" s="60">
        <v>55403</v>
      </c>
      <c r="I90" s="65">
        <v>55403</v>
      </c>
      <c r="J90" s="60">
        <v>0</v>
      </c>
      <c r="K90" s="65">
        <v>0</v>
      </c>
      <c r="L90" s="4"/>
    </row>
    <row r="91" spans="1:12" ht="12.75" customHeight="1">
      <c r="A91" s="10"/>
      <c r="B91" s="40" t="s">
        <v>115</v>
      </c>
      <c r="C91" s="40" t="s">
        <v>56</v>
      </c>
      <c r="D91" s="60">
        <f t="shared" si="23"/>
        <v>1000</v>
      </c>
      <c r="E91" s="65">
        <f t="shared" si="23"/>
        <v>949</v>
      </c>
      <c r="F91" s="60">
        <v>1000</v>
      </c>
      <c r="G91" s="60">
        <v>949</v>
      </c>
      <c r="H91" s="60"/>
      <c r="I91" s="65"/>
      <c r="J91" s="60">
        <v>0</v>
      </c>
      <c r="K91" s="65">
        <v>0</v>
      </c>
      <c r="L91" s="4"/>
    </row>
    <row r="92" spans="1:12" ht="12.75" customHeight="1">
      <c r="A92" s="10"/>
      <c r="B92" s="42" t="s">
        <v>30</v>
      </c>
      <c r="C92" s="40"/>
      <c r="D92" s="61">
        <f>SUM(D93:D95)</f>
        <v>100206</v>
      </c>
      <c r="E92" s="66">
        <f t="shared" ref="E92:K92" si="24">SUM(E93:E95)</f>
        <v>100130</v>
      </c>
      <c r="F92" s="61">
        <f t="shared" si="24"/>
        <v>100206</v>
      </c>
      <c r="G92" s="61">
        <f t="shared" si="24"/>
        <v>100130</v>
      </c>
      <c r="H92" s="61">
        <f t="shared" si="24"/>
        <v>56602</v>
      </c>
      <c r="I92" s="66">
        <f t="shared" si="24"/>
        <v>56602</v>
      </c>
      <c r="J92" s="61">
        <f t="shared" si="24"/>
        <v>0</v>
      </c>
      <c r="K92" s="66">
        <f t="shared" si="24"/>
        <v>0</v>
      </c>
      <c r="L92" s="4"/>
    </row>
    <row r="93" spans="1:12" ht="12.75" customHeight="1">
      <c r="A93" s="10"/>
      <c r="B93" s="40" t="s">
        <v>26</v>
      </c>
      <c r="C93" s="40" t="s">
        <v>26</v>
      </c>
      <c r="D93" s="60">
        <f t="shared" ref="D93:E95" si="25">SUM(F93,J93)</f>
        <v>23458</v>
      </c>
      <c r="E93" s="65">
        <f t="shared" si="25"/>
        <v>23458</v>
      </c>
      <c r="F93" s="60">
        <v>23458</v>
      </c>
      <c r="G93" s="60">
        <v>23458</v>
      </c>
      <c r="H93" s="60">
        <v>17550</v>
      </c>
      <c r="I93" s="65">
        <v>17550</v>
      </c>
      <c r="J93" s="60">
        <v>0</v>
      </c>
      <c r="K93" s="65">
        <v>0</v>
      </c>
      <c r="L93" s="4"/>
    </row>
    <row r="94" spans="1:12">
      <c r="A94" s="10"/>
      <c r="B94" s="40" t="s">
        <v>27</v>
      </c>
      <c r="C94" s="40"/>
      <c r="D94" s="60">
        <f t="shared" si="25"/>
        <v>72748</v>
      </c>
      <c r="E94" s="65">
        <f t="shared" si="25"/>
        <v>72748</v>
      </c>
      <c r="F94" s="60">
        <v>72748</v>
      </c>
      <c r="G94" s="60">
        <v>72748</v>
      </c>
      <c r="H94" s="60">
        <v>39052</v>
      </c>
      <c r="I94" s="65">
        <v>39052</v>
      </c>
      <c r="J94" s="60">
        <v>0</v>
      </c>
      <c r="K94" s="65">
        <v>0</v>
      </c>
      <c r="L94" s="4"/>
    </row>
    <row r="95" spans="1:12">
      <c r="A95" s="10"/>
      <c r="B95" s="40" t="s">
        <v>115</v>
      </c>
      <c r="C95" s="40" t="s">
        <v>56</v>
      </c>
      <c r="D95" s="60">
        <f t="shared" si="25"/>
        <v>4000</v>
      </c>
      <c r="E95" s="65">
        <f t="shared" si="25"/>
        <v>3924</v>
      </c>
      <c r="F95" s="60">
        <v>4000</v>
      </c>
      <c r="G95" s="60">
        <v>3924</v>
      </c>
      <c r="H95" s="60"/>
      <c r="I95" s="65"/>
      <c r="J95" s="60">
        <v>0</v>
      </c>
      <c r="K95" s="65">
        <v>0</v>
      </c>
      <c r="L95" s="4"/>
    </row>
    <row r="96" spans="1:12" ht="15.75" customHeight="1">
      <c r="A96" s="10"/>
      <c r="B96" s="44" t="s">
        <v>71</v>
      </c>
      <c r="C96" s="40"/>
      <c r="D96" s="61">
        <f>SUM(D97:D100)</f>
        <v>271504</v>
      </c>
      <c r="E96" s="66">
        <f t="shared" ref="E96:K96" si="26">SUM(E97:E100)</f>
        <v>271487</v>
      </c>
      <c r="F96" s="61">
        <f t="shared" si="26"/>
        <v>271504</v>
      </c>
      <c r="G96" s="61">
        <f t="shared" si="26"/>
        <v>271487</v>
      </c>
      <c r="H96" s="61">
        <f t="shared" si="26"/>
        <v>176460</v>
      </c>
      <c r="I96" s="66">
        <f t="shared" si="26"/>
        <v>176460</v>
      </c>
      <c r="J96" s="61">
        <f t="shared" si="26"/>
        <v>0</v>
      </c>
      <c r="K96" s="66">
        <f t="shared" si="26"/>
        <v>0</v>
      </c>
      <c r="L96" s="4"/>
    </row>
    <row r="97" spans="1:12">
      <c r="A97" s="10"/>
      <c r="B97" s="40" t="s">
        <v>26</v>
      </c>
      <c r="C97" s="40" t="s">
        <v>26</v>
      </c>
      <c r="D97" s="60">
        <f t="shared" ref="D97:E99" si="27">SUM(F97,J97)</f>
        <v>165363</v>
      </c>
      <c r="E97" s="65">
        <f t="shared" si="27"/>
        <v>165363</v>
      </c>
      <c r="F97" s="60">
        <v>165363</v>
      </c>
      <c r="G97" s="60">
        <v>165363</v>
      </c>
      <c r="H97" s="60">
        <v>124778</v>
      </c>
      <c r="I97" s="65">
        <v>124778</v>
      </c>
      <c r="J97" s="60">
        <v>0</v>
      </c>
      <c r="K97" s="65">
        <v>0</v>
      </c>
      <c r="L97" s="4"/>
    </row>
    <row r="98" spans="1:12">
      <c r="A98" s="10"/>
      <c r="B98" s="40" t="s">
        <v>27</v>
      </c>
      <c r="C98" s="40"/>
      <c r="D98" s="60">
        <f t="shared" si="27"/>
        <v>105741</v>
      </c>
      <c r="E98" s="65">
        <f t="shared" si="27"/>
        <v>105741</v>
      </c>
      <c r="F98" s="60">
        <v>105741</v>
      </c>
      <c r="G98" s="60">
        <v>105741</v>
      </c>
      <c r="H98" s="60">
        <v>51682</v>
      </c>
      <c r="I98" s="65">
        <v>51682</v>
      </c>
      <c r="J98" s="60">
        <v>0</v>
      </c>
      <c r="K98" s="65">
        <v>0</v>
      </c>
      <c r="L98" s="4"/>
    </row>
    <row r="99" spans="1:12">
      <c r="A99" s="10"/>
      <c r="B99" s="40" t="s">
        <v>115</v>
      </c>
      <c r="C99" s="40" t="s">
        <v>56</v>
      </c>
      <c r="D99" s="60">
        <f t="shared" si="27"/>
        <v>400</v>
      </c>
      <c r="E99" s="65">
        <f t="shared" si="27"/>
        <v>383</v>
      </c>
      <c r="F99" s="60">
        <v>400</v>
      </c>
      <c r="G99" s="60">
        <v>383</v>
      </c>
      <c r="H99" s="60"/>
      <c r="I99" s="65"/>
      <c r="J99" s="60">
        <v>0</v>
      </c>
      <c r="K99" s="65">
        <v>0</v>
      </c>
      <c r="L99" s="4"/>
    </row>
    <row r="100" spans="1:12">
      <c r="A100" s="10"/>
      <c r="B100" s="40" t="s">
        <v>121</v>
      </c>
      <c r="C100" s="40"/>
      <c r="D100" s="60">
        <f>SUM(F100,J100)</f>
        <v>0</v>
      </c>
      <c r="E100" s="65">
        <f>SUM(G100,K100)</f>
        <v>0</v>
      </c>
      <c r="F100" s="60"/>
      <c r="G100" s="60"/>
      <c r="H100" s="60"/>
      <c r="I100" s="65">
        <v>0</v>
      </c>
      <c r="J100" s="60"/>
      <c r="K100" s="65">
        <v>0</v>
      </c>
      <c r="L100" s="4"/>
    </row>
    <row r="101" spans="1:12">
      <c r="A101" s="10"/>
      <c r="B101" s="44" t="s">
        <v>105</v>
      </c>
      <c r="C101" s="40"/>
      <c r="D101" s="61">
        <f>SUM(D102:D105)</f>
        <v>191690</v>
      </c>
      <c r="E101" s="66">
        <f t="shared" ref="E101:K101" si="28">SUM(E102:E105)</f>
        <v>191375</v>
      </c>
      <c r="F101" s="61">
        <f t="shared" si="28"/>
        <v>191690</v>
      </c>
      <c r="G101" s="61">
        <f t="shared" si="28"/>
        <v>191375</v>
      </c>
      <c r="H101" s="61">
        <f t="shared" si="28"/>
        <v>117591</v>
      </c>
      <c r="I101" s="66">
        <f t="shared" si="28"/>
        <v>117591</v>
      </c>
      <c r="J101" s="61">
        <f t="shared" si="28"/>
        <v>0</v>
      </c>
      <c r="K101" s="66">
        <f t="shared" si="28"/>
        <v>0</v>
      </c>
      <c r="L101" s="4"/>
    </row>
    <row r="102" spans="1:12">
      <c r="A102" s="10"/>
      <c r="B102" s="40" t="s">
        <v>26</v>
      </c>
      <c r="C102" s="40" t="s">
        <v>26</v>
      </c>
      <c r="D102" s="60">
        <f t="shared" ref="D102:E105" si="29">SUM(F102,J102)</f>
        <v>110461</v>
      </c>
      <c r="E102" s="65">
        <f t="shared" si="29"/>
        <v>110461</v>
      </c>
      <c r="F102" s="60">
        <v>110461</v>
      </c>
      <c r="G102" s="60">
        <v>110461</v>
      </c>
      <c r="H102" s="60">
        <v>83106</v>
      </c>
      <c r="I102" s="65">
        <v>83106</v>
      </c>
      <c r="J102" s="60">
        <v>0</v>
      </c>
      <c r="K102" s="65">
        <v>0</v>
      </c>
      <c r="L102" s="4"/>
    </row>
    <row r="103" spans="1:12">
      <c r="A103" s="10"/>
      <c r="B103" s="40" t="s">
        <v>27</v>
      </c>
      <c r="C103" s="40"/>
      <c r="D103" s="60">
        <f t="shared" si="29"/>
        <v>80379</v>
      </c>
      <c r="E103" s="65">
        <f t="shared" si="29"/>
        <v>80379</v>
      </c>
      <c r="F103" s="60">
        <v>80379</v>
      </c>
      <c r="G103" s="60">
        <v>80379</v>
      </c>
      <c r="H103" s="60">
        <v>34485</v>
      </c>
      <c r="I103" s="65">
        <v>34485</v>
      </c>
      <c r="J103" s="60">
        <v>0</v>
      </c>
      <c r="K103" s="65">
        <v>0</v>
      </c>
      <c r="L103" s="4"/>
    </row>
    <row r="104" spans="1:12">
      <c r="A104" s="10"/>
      <c r="B104" s="40" t="s">
        <v>115</v>
      </c>
      <c r="C104" s="40" t="s">
        <v>56</v>
      </c>
      <c r="D104" s="60">
        <f t="shared" si="29"/>
        <v>850</v>
      </c>
      <c r="E104" s="65">
        <f t="shared" si="29"/>
        <v>535</v>
      </c>
      <c r="F104" s="60">
        <v>850</v>
      </c>
      <c r="G104" s="60">
        <v>535</v>
      </c>
      <c r="H104" s="60"/>
      <c r="I104" s="65"/>
      <c r="J104" s="60">
        <v>0</v>
      </c>
      <c r="K104" s="65">
        <v>0</v>
      </c>
      <c r="L104" s="4"/>
    </row>
    <row r="105" spans="1:12">
      <c r="A105" s="10"/>
      <c r="B105" s="40" t="s">
        <v>121</v>
      </c>
      <c r="C105" s="40"/>
      <c r="D105" s="60"/>
      <c r="E105" s="65">
        <f t="shared" si="29"/>
        <v>0</v>
      </c>
      <c r="F105" s="60"/>
      <c r="G105" s="60"/>
      <c r="H105" s="60"/>
      <c r="I105" s="65"/>
      <c r="J105" s="60"/>
      <c r="K105" s="65"/>
      <c r="L105" s="4"/>
    </row>
    <row r="106" spans="1:12" ht="18" customHeight="1">
      <c r="A106" s="10"/>
      <c r="B106" s="44" t="s">
        <v>94</v>
      </c>
      <c r="C106" s="40"/>
      <c r="D106" s="61">
        <f>SUM(D107:D109)</f>
        <v>753661</v>
      </c>
      <c r="E106" s="66">
        <f t="shared" ref="E106:K106" si="30">SUM(E107:E109)</f>
        <v>753061</v>
      </c>
      <c r="F106" s="61">
        <f t="shared" si="30"/>
        <v>753661</v>
      </c>
      <c r="G106" s="61">
        <f t="shared" si="30"/>
        <v>753061</v>
      </c>
      <c r="H106" s="61">
        <f t="shared" si="30"/>
        <v>534097</v>
      </c>
      <c r="I106" s="66">
        <f t="shared" si="30"/>
        <v>534097</v>
      </c>
      <c r="J106" s="61">
        <f t="shared" si="30"/>
        <v>0</v>
      </c>
      <c r="K106" s="66">
        <f t="shared" si="30"/>
        <v>0</v>
      </c>
      <c r="L106" s="4"/>
    </row>
    <row r="107" spans="1:12">
      <c r="A107" s="10"/>
      <c r="B107" s="40" t="s">
        <v>26</v>
      </c>
      <c r="C107" s="40" t="s">
        <v>26</v>
      </c>
      <c r="D107" s="60">
        <f t="shared" ref="D107:E109" si="31">SUM(F107,J107)</f>
        <v>474252</v>
      </c>
      <c r="E107" s="65">
        <f t="shared" si="31"/>
        <v>474252</v>
      </c>
      <c r="F107" s="60">
        <v>474252</v>
      </c>
      <c r="G107" s="60">
        <v>474252</v>
      </c>
      <c r="H107" s="60">
        <v>356065</v>
      </c>
      <c r="I107" s="65">
        <v>356065</v>
      </c>
      <c r="J107" s="60">
        <v>0</v>
      </c>
      <c r="K107" s="65">
        <v>0</v>
      </c>
      <c r="L107" s="4"/>
    </row>
    <row r="108" spans="1:12">
      <c r="A108" s="10"/>
      <c r="B108" s="40" t="s">
        <v>27</v>
      </c>
      <c r="C108" s="40"/>
      <c r="D108" s="60">
        <f t="shared" si="31"/>
        <v>276409</v>
      </c>
      <c r="E108" s="65">
        <f t="shared" si="31"/>
        <v>276409</v>
      </c>
      <c r="F108" s="60">
        <v>276409</v>
      </c>
      <c r="G108" s="60">
        <v>276409</v>
      </c>
      <c r="H108" s="60">
        <v>178032</v>
      </c>
      <c r="I108" s="65">
        <v>178032</v>
      </c>
      <c r="J108" s="60"/>
      <c r="K108" s="65">
        <v>0</v>
      </c>
      <c r="L108" s="4"/>
    </row>
    <row r="109" spans="1:12">
      <c r="A109" s="10"/>
      <c r="B109" s="40" t="s">
        <v>115</v>
      </c>
      <c r="C109" s="40"/>
      <c r="D109" s="60">
        <f t="shared" si="31"/>
        <v>3000</v>
      </c>
      <c r="E109" s="65">
        <f t="shared" si="31"/>
        <v>2400</v>
      </c>
      <c r="F109" s="60">
        <v>3000</v>
      </c>
      <c r="G109" s="60">
        <v>2400</v>
      </c>
      <c r="H109" s="60"/>
      <c r="I109" s="65"/>
      <c r="J109" s="60">
        <v>0</v>
      </c>
      <c r="K109" s="65">
        <v>0</v>
      </c>
      <c r="L109" s="4"/>
    </row>
    <row r="110" spans="1:12">
      <c r="A110" s="10"/>
      <c r="B110" s="42" t="s">
        <v>142</v>
      </c>
      <c r="C110" s="40"/>
      <c r="D110" s="61">
        <f>SUM(D111:D113)</f>
        <v>567128</v>
      </c>
      <c r="E110" s="66">
        <f t="shared" ref="E110:K110" si="32">SUM(E111:E113)</f>
        <v>566280</v>
      </c>
      <c r="F110" s="61">
        <f t="shared" si="32"/>
        <v>564428</v>
      </c>
      <c r="G110" s="61">
        <f t="shared" si="32"/>
        <v>563580</v>
      </c>
      <c r="H110" s="61">
        <f t="shared" si="32"/>
        <v>353992</v>
      </c>
      <c r="I110" s="66">
        <f t="shared" si="32"/>
        <v>353992</v>
      </c>
      <c r="J110" s="61">
        <f t="shared" si="32"/>
        <v>2700</v>
      </c>
      <c r="K110" s="66">
        <f t="shared" si="32"/>
        <v>2700</v>
      </c>
      <c r="L110" s="4"/>
    </row>
    <row r="111" spans="1:12">
      <c r="A111" s="10"/>
      <c r="B111" s="40" t="s">
        <v>26</v>
      </c>
      <c r="C111" s="40" t="s">
        <v>26</v>
      </c>
      <c r="D111" s="60">
        <f t="shared" ref="D111:E113" si="33">SUM(F111,J111)</f>
        <v>356550</v>
      </c>
      <c r="E111" s="65">
        <f t="shared" si="33"/>
        <v>356550</v>
      </c>
      <c r="F111" s="60">
        <v>356550</v>
      </c>
      <c r="G111" s="60">
        <v>356550</v>
      </c>
      <c r="H111" s="60">
        <v>268825</v>
      </c>
      <c r="I111" s="65">
        <v>268825</v>
      </c>
      <c r="J111" s="60"/>
      <c r="K111" s="65">
        <v>0</v>
      </c>
      <c r="L111" s="4"/>
    </row>
    <row r="112" spans="1:12">
      <c r="A112" s="10"/>
      <c r="B112" s="40" t="s">
        <v>27</v>
      </c>
      <c r="C112" s="40"/>
      <c r="D112" s="60">
        <f t="shared" si="33"/>
        <v>200278</v>
      </c>
      <c r="E112" s="65">
        <f t="shared" si="33"/>
        <v>200278</v>
      </c>
      <c r="F112" s="60">
        <v>197578</v>
      </c>
      <c r="G112" s="60">
        <v>197578</v>
      </c>
      <c r="H112" s="60">
        <v>85167</v>
      </c>
      <c r="I112" s="65">
        <v>85167</v>
      </c>
      <c r="J112" s="60">
        <v>2700</v>
      </c>
      <c r="K112" s="65">
        <v>2700</v>
      </c>
      <c r="L112" s="4" t="s">
        <v>137</v>
      </c>
    </row>
    <row r="113" spans="1:12">
      <c r="A113" s="10"/>
      <c r="B113" s="40" t="s">
        <v>115</v>
      </c>
      <c r="C113" s="40" t="s">
        <v>56</v>
      </c>
      <c r="D113" s="60">
        <f t="shared" si="33"/>
        <v>10300</v>
      </c>
      <c r="E113" s="65">
        <f t="shared" si="33"/>
        <v>9452</v>
      </c>
      <c r="F113" s="60">
        <v>10300</v>
      </c>
      <c r="G113" s="60">
        <v>9452</v>
      </c>
      <c r="H113" s="60"/>
      <c r="I113" s="65"/>
      <c r="J113" s="60"/>
      <c r="K113" s="65">
        <v>0</v>
      </c>
      <c r="L113" s="4"/>
    </row>
    <row r="114" spans="1:12">
      <c r="A114" s="10"/>
      <c r="B114" s="40"/>
      <c r="C114" s="40"/>
      <c r="D114" s="60"/>
      <c r="E114" s="65"/>
      <c r="F114" s="60"/>
      <c r="G114" s="60"/>
      <c r="H114" s="60"/>
      <c r="I114" s="65"/>
      <c r="J114" s="60"/>
      <c r="K114" s="65"/>
      <c r="L114" s="4"/>
    </row>
    <row r="115" spans="1:12">
      <c r="A115" s="10"/>
      <c r="B115" s="40" t="s">
        <v>126</v>
      </c>
      <c r="C115" s="40"/>
      <c r="D115" s="60">
        <f t="shared" ref="D115:D120" si="34">SUM(F115,J115)</f>
        <v>123747</v>
      </c>
      <c r="E115" s="65">
        <f t="shared" ref="E115:E120" si="35">SUM(G115,K115)</f>
        <v>123747</v>
      </c>
      <c r="F115" s="60">
        <v>123747</v>
      </c>
      <c r="G115" s="60">
        <v>123747</v>
      </c>
      <c r="H115" s="60">
        <v>93644</v>
      </c>
      <c r="I115" s="65">
        <v>93644</v>
      </c>
      <c r="J115" s="60">
        <v>0</v>
      </c>
      <c r="K115" s="65">
        <v>0</v>
      </c>
      <c r="L115" s="4"/>
    </row>
    <row r="116" spans="1:12">
      <c r="A116" s="10"/>
      <c r="B116" s="40" t="s">
        <v>126</v>
      </c>
      <c r="C116" s="40" t="s">
        <v>26</v>
      </c>
      <c r="D116" s="60">
        <f t="shared" si="34"/>
        <v>19200</v>
      </c>
      <c r="E116" s="65">
        <f t="shared" si="35"/>
        <v>19200</v>
      </c>
      <c r="F116" s="60">
        <v>19200</v>
      </c>
      <c r="G116" s="60">
        <v>19200</v>
      </c>
      <c r="H116" s="60">
        <v>14600</v>
      </c>
      <c r="I116" s="65">
        <v>14600</v>
      </c>
      <c r="J116" s="60"/>
      <c r="K116" s="65">
        <v>0</v>
      </c>
      <c r="L116" s="4"/>
    </row>
    <row r="117" spans="1:12">
      <c r="A117" s="10"/>
      <c r="B117" s="40" t="s">
        <v>126</v>
      </c>
      <c r="C117" s="40" t="s">
        <v>56</v>
      </c>
      <c r="D117" s="60">
        <f t="shared" si="34"/>
        <v>12400</v>
      </c>
      <c r="E117" s="65">
        <f t="shared" si="35"/>
        <v>11045</v>
      </c>
      <c r="F117" s="60">
        <v>12400</v>
      </c>
      <c r="G117" s="60">
        <v>11045</v>
      </c>
      <c r="H117" s="60"/>
      <c r="I117" s="65"/>
      <c r="J117" s="60">
        <v>0</v>
      </c>
      <c r="K117" s="65">
        <v>0</v>
      </c>
      <c r="L117" s="4"/>
    </row>
    <row r="118" spans="1:12">
      <c r="A118" s="10"/>
      <c r="B118" s="40" t="s">
        <v>143</v>
      </c>
      <c r="C118" s="40"/>
      <c r="D118" s="60">
        <f t="shared" si="34"/>
        <v>5000</v>
      </c>
      <c r="E118" s="65">
        <f t="shared" si="35"/>
        <v>5000</v>
      </c>
      <c r="F118" s="60">
        <v>5000</v>
      </c>
      <c r="G118" s="60">
        <v>5000</v>
      </c>
      <c r="H118" s="60"/>
      <c r="I118" s="65"/>
      <c r="J118" s="60">
        <v>0</v>
      </c>
      <c r="K118" s="65">
        <v>0</v>
      </c>
      <c r="L118" s="4"/>
    </row>
    <row r="119" spans="1:12">
      <c r="A119" s="10"/>
      <c r="B119" s="40" t="s">
        <v>31</v>
      </c>
      <c r="C119" s="41"/>
      <c r="D119" s="60">
        <f t="shared" si="34"/>
        <v>31604</v>
      </c>
      <c r="E119" s="65">
        <f t="shared" si="35"/>
        <v>31604</v>
      </c>
      <c r="F119" s="60">
        <v>31604</v>
      </c>
      <c r="G119" s="60">
        <v>31604</v>
      </c>
      <c r="H119" s="60"/>
      <c r="I119" s="65"/>
      <c r="J119" s="60">
        <v>0</v>
      </c>
      <c r="K119" s="65">
        <v>0</v>
      </c>
      <c r="L119" s="4"/>
    </row>
    <row r="120" spans="1:12">
      <c r="A120" s="10"/>
      <c r="B120" s="40" t="s">
        <v>149</v>
      </c>
      <c r="C120" s="41"/>
      <c r="D120" s="60">
        <f t="shared" si="34"/>
        <v>28408</v>
      </c>
      <c r="E120" s="65">
        <f t="shared" si="35"/>
        <v>28386</v>
      </c>
      <c r="F120" s="60">
        <v>28408</v>
      </c>
      <c r="G120" s="60">
        <v>28386</v>
      </c>
      <c r="H120" s="60"/>
      <c r="I120" s="65"/>
      <c r="J120" s="60"/>
      <c r="K120" s="65">
        <v>0</v>
      </c>
      <c r="L120" s="4"/>
    </row>
    <row r="121" spans="1:12" ht="16.5" customHeight="1">
      <c r="A121" s="10"/>
      <c r="B121" s="40" t="s">
        <v>154</v>
      </c>
      <c r="C121" s="41"/>
      <c r="D121" s="60">
        <v>1731</v>
      </c>
      <c r="E121" s="65">
        <v>1731</v>
      </c>
      <c r="F121" s="60">
        <v>1731</v>
      </c>
      <c r="G121" s="60">
        <v>1731</v>
      </c>
      <c r="H121" s="60"/>
      <c r="I121" s="65"/>
      <c r="J121" s="60">
        <v>0</v>
      </c>
      <c r="K121" s="65">
        <v>0</v>
      </c>
      <c r="L121" s="4"/>
    </row>
    <row r="122" spans="1:12">
      <c r="A122" s="10"/>
      <c r="B122" s="41"/>
      <c r="C122" s="41"/>
      <c r="D122" s="60"/>
      <c r="E122" s="65"/>
      <c r="F122" s="60"/>
      <c r="G122" s="60"/>
      <c r="H122" s="60"/>
      <c r="I122" s="65"/>
      <c r="J122" s="60"/>
      <c r="K122" s="65"/>
      <c r="L122" s="4"/>
    </row>
    <row r="123" spans="1:12" ht="31.5">
      <c r="A123" s="10"/>
      <c r="B123" s="46" t="s">
        <v>131</v>
      </c>
      <c r="C123" s="41"/>
      <c r="D123" s="55">
        <f>SUM(D125+D139)</f>
        <v>452080</v>
      </c>
      <c r="E123" s="64">
        <f t="shared" ref="E123:K123" si="36">SUM(E125+E139)</f>
        <v>449113</v>
      </c>
      <c r="F123" s="55">
        <f t="shared" si="36"/>
        <v>450880</v>
      </c>
      <c r="G123" s="55">
        <f t="shared" si="36"/>
        <v>448273</v>
      </c>
      <c r="H123" s="55">
        <f t="shared" si="36"/>
        <v>212030</v>
      </c>
      <c r="I123" s="55">
        <f t="shared" si="36"/>
        <v>212030</v>
      </c>
      <c r="J123" s="55">
        <f t="shared" si="36"/>
        <v>1200</v>
      </c>
      <c r="K123" s="55">
        <f t="shared" si="36"/>
        <v>840</v>
      </c>
      <c r="L123" s="4"/>
    </row>
    <row r="124" spans="1:12">
      <c r="A124" s="10"/>
      <c r="B124" s="41"/>
      <c r="C124" s="41"/>
      <c r="D124" s="61"/>
      <c r="E124" s="66"/>
      <c r="F124" s="61"/>
      <c r="G124" s="61"/>
      <c r="H124" s="61"/>
      <c r="I124" s="66"/>
      <c r="J124" s="61"/>
      <c r="K124" s="65"/>
      <c r="L124" s="4"/>
    </row>
    <row r="125" spans="1:12">
      <c r="A125" s="10"/>
      <c r="B125" s="42" t="s">
        <v>132</v>
      </c>
      <c r="C125" s="42"/>
      <c r="D125" s="61">
        <f>SUM(D127:D137)</f>
        <v>417580</v>
      </c>
      <c r="E125" s="66">
        <f t="shared" ref="E125:K125" si="37">SUM(E127:E137)</f>
        <v>414613</v>
      </c>
      <c r="F125" s="61">
        <f t="shared" si="37"/>
        <v>416380</v>
      </c>
      <c r="G125" s="61">
        <f t="shared" si="37"/>
        <v>413773</v>
      </c>
      <c r="H125" s="61">
        <f t="shared" si="37"/>
        <v>212030</v>
      </c>
      <c r="I125" s="61">
        <f t="shared" si="37"/>
        <v>212030</v>
      </c>
      <c r="J125" s="61">
        <f t="shared" si="37"/>
        <v>1200</v>
      </c>
      <c r="K125" s="61">
        <f t="shared" si="37"/>
        <v>840</v>
      </c>
      <c r="L125" s="4"/>
    </row>
    <row r="126" spans="1:12">
      <c r="A126" s="10"/>
      <c r="B126" s="40"/>
      <c r="C126" s="40"/>
      <c r="D126" s="60"/>
      <c r="E126" s="65"/>
      <c r="F126" s="60"/>
      <c r="G126" s="60"/>
      <c r="H126" s="60"/>
      <c r="I126" s="65"/>
      <c r="J126" s="60"/>
      <c r="K126" s="65"/>
      <c r="L126" s="4"/>
    </row>
    <row r="127" spans="1:12" ht="25.5">
      <c r="A127" s="10"/>
      <c r="B127" s="48" t="s">
        <v>152</v>
      </c>
      <c r="C127" s="40"/>
      <c r="D127" s="60">
        <f>SUM(F127+J127)</f>
        <v>38000</v>
      </c>
      <c r="E127" s="65">
        <f>SUM(G127+K127)</f>
        <v>38000</v>
      </c>
      <c r="F127" s="60">
        <v>38000</v>
      </c>
      <c r="G127" s="60">
        <v>38000</v>
      </c>
      <c r="H127" s="60"/>
      <c r="I127" s="65"/>
      <c r="J127" s="60">
        <v>0</v>
      </c>
      <c r="K127" s="65">
        <v>0</v>
      </c>
      <c r="L127" s="4"/>
    </row>
    <row r="128" spans="1:12">
      <c r="A128" s="10"/>
      <c r="B128" s="40" t="s">
        <v>24</v>
      </c>
      <c r="C128" s="40"/>
      <c r="D128" s="60">
        <f t="shared" ref="D128:D136" si="38">SUM(F128+J128)</f>
        <v>145212</v>
      </c>
      <c r="E128" s="65">
        <f t="shared" ref="E128:E136" si="39">SUM(G128+K128)</f>
        <v>145192</v>
      </c>
      <c r="F128" s="60">
        <v>144512</v>
      </c>
      <c r="G128" s="60">
        <v>144492</v>
      </c>
      <c r="H128" s="60">
        <v>93836</v>
      </c>
      <c r="I128" s="65">
        <v>93836</v>
      </c>
      <c r="J128" s="60">
        <v>700</v>
      </c>
      <c r="K128" s="65">
        <v>700</v>
      </c>
      <c r="L128" s="4"/>
    </row>
    <row r="129" spans="1:15">
      <c r="A129" s="10"/>
      <c r="B129" s="40" t="s">
        <v>24</v>
      </c>
      <c r="C129" s="40" t="s">
        <v>56</v>
      </c>
      <c r="D129" s="60">
        <f t="shared" si="38"/>
        <v>400</v>
      </c>
      <c r="E129" s="65">
        <f t="shared" si="39"/>
        <v>263</v>
      </c>
      <c r="F129" s="60">
        <v>400</v>
      </c>
      <c r="G129" s="60">
        <v>263</v>
      </c>
      <c r="H129" s="60"/>
      <c r="I129" s="65"/>
      <c r="J129" s="60">
        <v>0</v>
      </c>
      <c r="K129" s="65">
        <v>0</v>
      </c>
      <c r="L129" s="4"/>
    </row>
    <row r="130" spans="1:15">
      <c r="A130" s="10"/>
      <c r="B130" s="40" t="s">
        <v>34</v>
      </c>
      <c r="C130" s="40"/>
      <c r="D130" s="60">
        <f t="shared" si="38"/>
        <v>42789</v>
      </c>
      <c r="E130" s="65">
        <f t="shared" si="39"/>
        <v>42788</v>
      </c>
      <c r="F130" s="60">
        <v>42789</v>
      </c>
      <c r="G130" s="60">
        <v>42788</v>
      </c>
      <c r="H130" s="60">
        <v>29303</v>
      </c>
      <c r="I130" s="65">
        <v>29303</v>
      </c>
      <c r="J130" s="60">
        <v>0</v>
      </c>
      <c r="K130" s="65">
        <v>0</v>
      </c>
      <c r="L130" s="4"/>
    </row>
    <row r="131" spans="1:15">
      <c r="A131" s="10"/>
      <c r="B131" s="40" t="s">
        <v>63</v>
      </c>
      <c r="C131" s="40" t="s">
        <v>56</v>
      </c>
      <c r="D131" s="60">
        <f t="shared" si="38"/>
        <v>4100</v>
      </c>
      <c r="E131" s="65">
        <f t="shared" si="39"/>
        <v>2759</v>
      </c>
      <c r="F131" s="60">
        <v>3600</v>
      </c>
      <c r="G131" s="60">
        <v>2619</v>
      </c>
      <c r="H131" s="60"/>
      <c r="I131" s="65"/>
      <c r="J131" s="60">
        <v>500</v>
      </c>
      <c r="K131" s="65">
        <v>140</v>
      </c>
      <c r="L131" s="4"/>
    </row>
    <row r="132" spans="1:15">
      <c r="A132" s="10"/>
      <c r="B132" s="40" t="s">
        <v>78</v>
      </c>
      <c r="C132" s="40"/>
      <c r="D132" s="60">
        <f t="shared" si="38"/>
        <v>148157</v>
      </c>
      <c r="E132" s="65">
        <f t="shared" si="39"/>
        <v>148157</v>
      </c>
      <c r="F132" s="60">
        <v>148157</v>
      </c>
      <c r="G132" s="60">
        <v>148157</v>
      </c>
      <c r="H132" s="60">
        <v>88891</v>
      </c>
      <c r="I132" s="65">
        <v>88891</v>
      </c>
      <c r="J132" s="60">
        <v>0</v>
      </c>
      <c r="K132" s="65">
        <v>0</v>
      </c>
      <c r="L132" s="4"/>
    </row>
    <row r="133" spans="1:15">
      <c r="A133" s="10"/>
      <c r="B133" s="40" t="s">
        <v>78</v>
      </c>
      <c r="C133" s="40" t="s">
        <v>56</v>
      </c>
      <c r="D133" s="60">
        <f t="shared" si="38"/>
        <v>6000</v>
      </c>
      <c r="E133" s="65">
        <f t="shared" si="39"/>
        <v>4532</v>
      </c>
      <c r="F133" s="60">
        <v>6000</v>
      </c>
      <c r="G133" s="60">
        <v>4532</v>
      </c>
      <c r="H133" s="60"/>
      <c r="I133" s="65"/>
      <c r="J133" s="60">
        <v>0</v>
      </c>
      <c r="K133" s="65">
        <v>0</v>
      </c>
      <c r="L133" s="4"/>
    </row>
    <row r="134" spans="1:15">
      <c r="A134" s="10"/>
      <c r="B134" s="40" t="s">
        <v>49</v>
      </c>
      <c r="C134" s="40"/>
      <c r="D134" s="60">
        <f t="shared" si="38"/>
        <v>32000</v>
      </c>
      <c r="E134" s="65">
        <f t="shared" si="39"/>
        <v>32000</v>
      </c>
      <c r="F134" s="60">
        <v>32000</v>
      </c>
      <c r="G134" s="60">
        <v>32000</v>
      </c>
      <c r="H134" s="60"/>
      <c r="I134" s="65"/>
      <c r="J134" s="60">
        <v>0</v>
      </c>
      <c r="K134" s="65">
        <v>0</v>
      </c>
      <c r="L134" s="4"/>
    </row>
    <row r="135" spans="1:15">
      <c r="A135" s="10"/>
      <c r="B135" s="40" t="s">
        <v>38</v>
      </c>
      <c r="C135" s="40"/>
      <c r="D135" s="60">
        <f t="shared" si="38"/>
        <v>0</v>
      </c>
      <c r="E135" s="65">
        <f t="shared" si="39"/>
        <v>0</v>
      </c>
      <c r="F135" s="60"/>
      <c r="G135" s="60"/>
      <c r="H135" s="60"/>
      <c r="I135" s="65"/>
      <c r="J135" s="60">
        <v>0</v>
      </c>
      <c r="K135" s="65">
        <v>0</v>
      </c>
      <c r="L135" s="4"/>
    </row>
    <row r="136" spans="1:15">
      <c r="A136" s="10"/>
      <c r="B136" s="40" t="s">
        <v>40</v>
      </c>
      <c r="C136" s="40"/>
      <c r="D136" s="60">
        <f t="shared" si="38"/>
        <v>154</v>
      </c>
      <c r="E136" s="65">
        <f t="shared" si="39"/>
        <v>154</v>
      </c>
      <c r="F136" s="60">
        <v>154</v>
      </c>
      <c r="G136" s="60">
        <v>154</v>
      </c>
      <c r="H136" s="60"/>
      <c r="I136" s="65"/>
      <c r="J136" s="60">
        <v>0</v>
      </c>
      <c r="K136" s="65">
        <v>0</v>
      </c>
      <c r="L136" s="4"/>
    </row>
    <row r="137" spans="1:15">
      <c r="A137" s="10"/>
      <c r="B137" s="40" t="s">
        <v>39</v>
      </c>
      <c r="C137" s="40"/>
      <c r="D137" s="60">
        <f>SUM(F137+J137)</f>
        <v>768</v>
      </c>
      <c r="E137" s="65">
        <f>SUM(G137+K137)</f>
        <v>768</v>
      </c>
      <c r="F137" s="60">
        <v>768</v>
      </c>
      <c r="G137" s="60">
        <v>768</v>
      </c>
      <c r="H137" s="60"/>
      <c r="I137" s="65"/>
      <c r="J137" s="60">
        <v>0</v>
      </c>
      <c r="K137" s="65">
        <v>0</v>
      </c>
      <c r="L137" s="4"/>
    </row>
    <row r="138" spans="1:15">
      <c r="A138" s="10"/>
      <c r="B138" s="40"/>
      <c r="C138" s="40"/>
      <c r="D138" s="60"/>
      <c r="E138" s="65"/>
      <c r="F138" s="60"/>
      <c r="G138" s="60"/>
      <c r="H138" s="60"/>
      <c r="I138" s="65"/>
      <c r="J138" s="60"/>
      <c r="K138" s="65"/>
      <c r="L138" s="4"/>
    </row>
    <row r="139" spans="1:15">
      <c r="A139" s="10"/>
      <c r="B139" s="44" t="s">
        <v>99</v>
      </c>
      <c r="C139" s="40"/>
      <c r="D139" s="61">
        <f>SUM(D141)</f>
        <v>34500</v>
      </c>
      <c r="E139" s="66">
        <f t="shared" ref="E139:K139" si="40">SUM(E141)</f>
        <v>34500</v>
      </c>
      <c r="F139" s="61">
        <f t="shared" si="40"/>
        <v>34500</v>
      </c>
      <c r="G139" s="61">
        <f t="shared" si="40"/>
        <v>34500</v>
      </c>
      <c r="H139" s="61">
        <f t="shared" si="40"/>
        <v>0</v>
      </c>
      <c r="I139" s="61">
        <f t="shared" si="40"/>
        <v>0</v>
      </c>
      <c r="J139" s="61">
        <f t="shared" si="40"/>
        <v>0</v>
      </c>
      <c r="K139" s="61">
        <f t="shared" si="40"/>
        <v>0</v>
      </c>
      <c r="L139" s="4"/>
    </row>
    <row r="140" spans="1:15">
      <c r="A140" s="10"/>
      <c r="B140" s="40"/>
      <c r="C140" s="40"/>
      <c r="D140" s="60"/>
      <c r="E140" s="65"/>
      <c r="F140" s="60"/>
      <c r="G140" s="60"/>
      <c r="H140" s="60"/>
      <c r="I140" s="65"/>
      <c r="J140" s="60"/>
      <c r="K140" s="65"/>
      <c r="L140" s="4"/>
    </row>
    <row r="141" spans="1:15">
      <c r="A141" s="10"/>
      <c r="B141" s="50" t="s">
        <v>150</v>
      </c>
      <c r="C141" s="47"/>
      <c r="D141" s="60">
        <f>SUM(F141,J141)</f>
        <v>34500</v>
      </c>
      <c r="E141" s="65">
        <f>SUM(G141,K141)</f>
        <v>34500</v>
      </c>
      <c r="F141" s="60">
        <v>34500</v>
      </c>
      <c r="G141" s="60">
        <v>34500</v>
      </c>
      <c r="H141" s="60">
        <v>0</v>
      </c>
      <c r="I141" s="65">
        <v>0</v>
      </c>
      <c r="J141" s="60">
        <v>0</v>
      </c>
      <c r="K141" s="65">
        <v>0</v>
      </c>
      <c r="L141" s="4"/>
    </row>
    <row r="142" spans="1:15">
      <c r="A142" s="10"/>
      <c r="B142" s="40"/>
      <c r="C142" s="40"/>
      <c r="D142" s="60"/>
      <c r="E142" s="65"/>
      <c r="F142" s="60"/>
      <c r="G142" s="60"/>
      <c r="H142" s="60"/>
      <c r="I142" s="65"/>
      <c r="J142" s="60"/>
      <c r="K142" s="65"/>
      <c r="L142" s="4"/>
    </row>
    <row r="143" spans="1:15">
      <c r="A143" s="10"/>
      <c r="B143" s="41"/>
      <c r="C143" s="41"/>
      <c r="D143" s="60"/>
      <c r="E143" s="65"/>
      <c r="F143" s="60"/>
      <c r="G143" s="60"/>
      <c r="H143" s="60"/>
      <c r="I143" s="65"/>
      <c r="J143" s="60"/>
      <c r="K143" s="65"/>
      <c r="L143" s="7"/>
    </row>
    <row r="144" spans="1:15" ht="47.25">
      <c r="A144" s="10"/>
      <c r="B144" s="46" t="s">
        <v>133</v>
      </c>
      <c r="C144" s="41"/>
      <c r="D144" s="55">
        <f>SUM(D146+D153+D156+D159)</f>
        <v>1660675</v>
      </c>
      <c r="E144" s="64">
        <f t="shared" ref="E144:K144" si="41">SUM(E146+E153+E156+E159)</f>
        <v>1333783</v>
      </c>
      <c r="F144" s="55">
        <f t="shared" si="41"/>
        <v>16380</v>
      </c>
      <c r="G144" s="55">
        <f t="shared" si="41"/>
        <v>16380</v>
      </c>
      <c r="H144" s="55">
        <f t="shared" si="41"/>
        <v>0</v>
      </c>
      <c r="I144" s="64">
        <f t="shared" si="41"/>
        <v>0</v>
      </c>
      <c r="J144" s="55">
        <f t="shared" si="41"/>
        <v>1644295</v>
      </c>
      <c r="K144" s="64">
        <f t="shared" si="41"/>
        <v>1317403</v>
      </c>
      <c r="L144" s="4"/>
      <c r="O144" s="3"/>
    </row>
    <row r="145" spans="1:12">
      <c r="A145" s="10"/>
      <c r="B145" s="41"/>
      <c r="C145" s="41"/>
      <c r="D145" s="60"/>
      <c r="E145" s="65"/>
      <c r="F145" s="60"/>
      <c r="G145" s="60"/>
      <c r="H145" s="60"/>
      <c r="I145" s="65"/>
      <c r="J145" s="60"/>
      <c r="K145" s="65"/>
      <c r="L145" s="4"/>
    </row>
    <row r="146" spans="1:12">
      <c r="A146" s="10"/>
      <c r="B146" s="44" t="s">
        <v>99</v>
      </c>
      <c r="C146" s="41"/>
      <c r="D146" s="61">
        <f t="shared" ref="D146:K146" si="42">SUM(D148:D151)</f>
        <v>1519975</v>
      </c>
      <c r="E146" s="66">
        <f t="shared" si="42"/>
        <v>1212791</v>
      </c>
      <c r="F146" s="61">
        <f t="shared" si="42"/>
        <v>16380</v>
      </c>
      <c r="G146" s="61">
        <f t="shared" si="42"/>
        <v>16380</v>
      </c>
      <c r="H146" s="61">
        <f t="shared" si="42"/>
        <v>0</v>
      </c>
      <c r="I146" s="66">
        <f t="shared" si="42"/>
        <v>0</v>
      </c>
      <c r="J146" s="61">
        <f t="shared" si="42"/>
        <v>1503595</v>
      </c>
      <c r="K146" s="66">
        <f t="shared" si="42"/>
        <v>1196411</v>
      </c>
      <c r="L146" s="4"/>
    </row>
    <row r="147" spans="1:12">
      <c r="A147" s="10"/>
      <c r="B147" s="41"/>
      <c r="C147" s="41"/>
      <c r="D147" s="60"/>
      <c r="E147" s="65"/>
      <c r="F147" s="60"/>
      <c r="G147" s="60"/>
      <c r="H147" s="60"/>
      <c r="I147" s="65"/>
      <c r="J147" s="60"/>
      <c r="K147" s="65"/>
      <c r="L147" s="4"/>
    </row>
    <row r="148" spans="1:12" ht="25.5">
      <c r="A148" s="10"/>
      <c r="B148" s="41" t="s">
        <v>155</v>
      </c>
      <c r="C148" s="41"/>
      <c r="D148" s="60">
        <f>SUM(F148+J148)</f>
        <v>910852</v>
      </c>
      <c r="E148" s="65">
        <f t="shared" ref="D148:E150" si="43">SUM(G148+K148)</f>
        <v>688890</v>
      </c>
      <c r="F148" s="60"/>
      <c r="G148" s="60"/>
      <c r="H148" s="60"/>
      <c r="I148" s="65"/>
      <c r="J148" s="60">
        <v>910852</v>
      </c>
      <c r="K148" s="65">
        <v>688890</v>
      </c>
      <c r="L148" s="4"/>
    </row>
    <row r="149" spans="1:12">
      <c r="A149" s="10"/>
      <c r="B149" s="41" t="s">
        <v>145</v>
      </c>
      <c r="C149" s="41"/>
      <c r="D149" s="60">
        <f t="shared" si="43"/>
        <v>409123</v>
      </c>
      <c r="E149" s="65">
        <f t="shared" si="43"/>
        <v>393011</v>
      </c>
      <c r="F149" s="60">
        <v>16380</v>
      </c>
      <c r="G149" s="60">
        <v>16380</v>
      </c>
      <c r="H149" s="60"/>
      <c r="I149" s="65"/>
      <c r="J149" s="60">
        <v>392743</v>
      </c>
      <c r="K149" s="65">
        <v>376631</v>
      </c>
      <c r="L149" s="4"/>
    </row>
    <row r="150" spans="1:12">
      <c r="A150" s="10"/>
      <c r="B150" s="41" t="s">
        <v>129</v>
      </c>
      <c r="C150" s="41"/>
      <c r="D150" s="60">
        <f t="shared" si="43"/>
        <v>0</v>
      </c>
      <c r="E150" s="65">
        <f t="shared" si="43"/>
        <v>0</v>
      </c>
      <c r="F150" s="60"/>
      <c r="G150" s="60"/>
      <c r="H150" s="60"/>
      <c r="I150" s="65"/>
      <c r="J150" s="60"/>
      <c r="K150" s="65"/>
      <c r="L150" s="4"/>
    </row>
    <row r="151" spans="1:12">
      <c r="A151" s="10"/>
      <c r="B151" s="47" t="s">
        <v>118</v>
      </c>
      <c r="C151" s="48"/>
      <c r="D151" s="60">
        <f>SUM(F151,J151)</f>
        <v>200000</v>
      </c>
      <c r="E151" s="65">
        <f>SUM(G151,K151)</f>
        <v>130890</v>
      </c>
      <c r="F151" s="60"/>
      <c r="G151" s="60"/>
      <c r="H151" s="60"/>
      <c r="I151" s="65"/>
      <c r="J151" s="60">
        <v>200000</v>
      </c>
      <c r="K151" s="65">
        <v>130890</v>
      </c>
      <c r="L151" s="4"/>
    </row>
    <row r="152" spans="1:12">
      <c r="A152" s="10"/>
      <c r="B152" s="40"/>
      <c r="C152" s="41"/>
      <c r="D152" s="60"/>
      <c r="E152" s="65"/>
      <c r="F152" s="60"/>
      <c r="G152" s="60"/>
      <c r="H152" s="60"/>
      <c r="I152" s="65"/>
      <c r="J152" s="60"/>
      <c r="K152" s="65"/>
      <c r="L152" s="4"/>
    </row>
    <row r="153" spans="1:12">
      <c r="A153" s="10"/>
      <c r="B153" s="42" t="s">
        <v>132</v>
      </c>
      <c r="C153" s="41"/>
      <c r="D153" s="61">
        <f>SUM(D154)</f>
        <v>0</v>
      </c>
      <c r="E153" s="66">
        <f t="shared" ref="E153:K153" si="44">SUM(E154)</f>
        <v>0</v>
      </c>
      <c r="F153" s="61">
        <f t="shared" si="44"/>
        <v>0</v>
      </c>
      <c r="G153" s="61">
        <f t="shared" si="44"/>
        <v>0</v>
      </c>
      <c r="H153" s="61">
        <f t="shared" si="44"/>
        <v>0</v>
      </c>
      <c r="I153" s="66">
        <f t="shared" si="44"/>
        <v>0</v>
      </c>
      <c r="J153" s="61">
        <f t="shared" si="44"/>
        <v>0</v>
      </c>
      <c r="K153" s="66">
        <f t="shared" si="44"/>
        <v>0</v>
      </c>
      <c r="L153" s="4"/>
    </row>
    <row r="154" spans="1:12">
      <c r="A154" s="10"/>
      <c r="B154" s="40" t="s">
        <v>141</v>
      </c>
      <c r="C154" s="40" t="s">
        <v>110</v>
      </c>
      <c r="D154" s="60">
        <f>SUM(F154+J154)</f>
        <v>0</v>
      </c>
      <c r="E154" s="65">
        <f>SUM(G154+K154)</f>
        <v>0</v>
      </c>
      <c r="F154" s="60"/>
      <c r="G154" s="60"/>
      <c r="H154" s="60"/>
      <c r="I154" s="65"/>
      <c r="J154" s="60"/>
      <c r="K154" s="65"/>
      <c r="L154" s="4"/>
    </row>
    <row r="155" spans="1:12">
      <c r="A155" s="10"/>
      <c r="B155" s="40"/>
      <c r="C155" s="40"/>
      <c r="D155" s="60"/>
      <c r="E155" s="65"/>
      <c r="F155" s="60"/>
      <c r="G155" s="60"/>
      <c r="H155" s="60"/>
      <c r="I155" s="65"/>
      <c r="J155" s="60"/>
      <c r="K155" s="65"/>
      <c r="L155" s="4"/>
    </row>
    <row r="156" spans="1:12">
      <c r="A156" s="10"/>
      <c r="B156" s="44" t="s">
        <v>100</v>
      </c>
      <c r="C156" s="40"/>
      <c r="D156" s="61">
        <f>SUM(D157:D158)</f>
        <v>140700</v>
      </c>
      <c r="E156" s="66">
        <f t="shared" ref="E156:K156" si="45">SUM(E157:E158)</f>
        <v>120992</v>
      </c>
      <c r="F156" s="61">
        <f t="shared" si="45"/>
        <v>0</v>
      </c>
      <c r="G156" s="61">
        <f t="shared" si="45"/>
        <v>0</v>
      </c>
      <c r="H156" s="61">
        <f t="shared" si="45"/>
        <v>0</v>
      </c>
      <c r="I156" s="61">
        <f t="shared" si="45"/>
        <v>0</v>
      </c>
      <c r="J156" s="61">
        <f t="shared" si="45"/>
        <v>140700</v>
      </c>
      <c r="K156" s="61">
        <f t="shared" si="45"/>
        <v>120992</v>
      </c>
      <c r="L156" s="4"/>
    </row>
    <row r="157" spans="1:12" ht="25.5" customHeight="1">
      <c r="A157" s="10"/>
      <c r="B157" s="41" t="s">
        <v>147</v>
      </c>
      <c r="C157" s="40" t="s">
        <v>110</v>
      </c>
      <c r="D157" s="60">
        <f>SUM(F157,J157)</f>
        <v>58000</v>
      </c>
      <c r="E157" s="65">
        <f>SUM(G157,K157)</f>
        <v>58000</v>
      </c>
      <c r="F157" s="60">
        <v>0</v>
      </c>
      <c r="G157" s="60">
        <v>0</v>
      </c>
      <c r="H157" s="60">
        <v>0</v>
      </c>
      <c r="I157" s="65">
        <v>0</v>
      </c>
      <c r="J157" s="60">
        <v>58000</v>
      </c>
      <c r="K157" s="65">
        <v>58000</v>
      </c>
      <c r="L157" s="4"/>
    </row>
    <row r="158" spans="1:12" ht="25.5">
      <c r="A158" s="10"/>
      <c r="B158" s="41" t="s">
        <v>148</v>
      </c>
      <c r="C158" s="40"/>
      <c r="D158" s="60">
        <f>SUM(F158,J158)</f>
        <v>82700</v>
      </c>
      <c r="E158" s="65">
        <f>SUM(G158,K158)</f>
        <v>62992</v>
      </c>
      <c r="F158" s="60">
        <v>0</v>
      </c>
      <c r="G158" s="60">
        <v>0</v>
      </c>
      <c r="H158" s="60">
        <v>0</v>
      </c>
      <c r="I158" s="65">
        <v>0</v>
      </c>
      <c r="J158" s="60">
        <v>82700</v>
      </c>
      <c r="K158" s="65">
        <v>62992</v>
      </c>
      <c r="L158" s="4"/>
    </row>
    <row r="159" spans="1:12">
      <c r="A159" s="10"/>
      <c r="B159" s="44" t="s">
        <v>134</v>
      </c>
      <c r="C159" s="44"/>
      <c r="D159" s="61">
        <f>SUM(D160)</f>
        <v>0</v>
      </c>
      <c r="E159" s="66">
        <f t="shared" ref="E159:K159" si="46">SUM(E160)</f>
        <v>0</v>
      </c>
      <c r="F159" s="61">
        <f t="shared" si="46"/>
        <v>0</v>
      </c>
      <c r="G159" s="61">
        <f t="shared" si="46"/>
        <v>0</v>
      </c>
      <c r="H159" s="61">
        <f t="shared" si="46"/>
        <v>0</v>
      </c>
      <c r="I159" s="66">
        <f t="shared" si="46"/>
        <v>0</v>
      </c>
      <c r="J159" s="61">
        <f t="shared" si="46"/>
        <v>0</v>
      </c>
      <c r="K159" s="66">
        <f t="shared" si="46"/>
        <v>0</v>
      </c>
      <c r="L159" s="4"/>
    </row>
    <row r="160" spans="1:12" ht="24.75" customHeight="1">
      <c r="A160" s="10"/>
      <c r="B160" s="41" t="s">
        <v>147</v>
      </c>
      <c r="C160" s="40" t="s">
        <v>110</v>
      </c>
      <c r="D160" s="60">
        <f>SUM(F160,J160)</f>
        <v>0</v>
      </c>
      <c r="E160" s="65">
        <f>SUM(G160,K160)</f>
        <v>0</v>
      </c>
      <c r="F160" s="60">
        <v>0</v>
      </c>
      <c r="G160" s="60">
        <v>0</v>
      </c>
      <c r="H160" s="60">
        <v>0</v>
      </c>
      <c r="I160" s="65">
        <v>0</v>
      </c>
      <c r="J160" s="60"/>
      <c r="K160" s="65"/>
      <c r="L160" s="4"/>
    </row>
    <row r="161" spans="1:12">
      <c r="A161" s="10"/>
      <c r="B161" s="41"/>
      <c r="C161" s="41"/>
      <c r="D161" s="60"/>
      <c r="E161" s="65"/>
      <c r="F161" s="60"/>
      <c r="G161" s="60"/>
      <c r="H161" s="60"/>
      <c r="I161" s="65"/>
      <c r="J161" s="60"/>
      <c r="K161" s="65"/>
      <c r="L161" s="4"/>
    </row>
    <row r="162" spans="1:12" ht="31.5">
      <c r="A162" s="10"/>
      <c r="B162" s="46" t="s">
        <v>135</v>
      </c>
      <c r="C162" s="41"/>
      <c r="D162" s="55">
        <f t="shared" ref="D162:K162" si="47">SUM(D164+D169+D176+D195)</f>
        <v>1465828</v>
      </c>
      <c r="E162" s="64">
        <f t="shared" si="47"/>
        <v>1375572</v>
      </c>
      <c r="F162" s="55">
        <f t="shared" si="47"/>
        <v>904651</v>
      </c>
      <c r="G162" s="55">
        <f t="shared" si="47"/>
        <v>840379</v>
      </c>
      <c r="H162" s="55">
        <f t="shared" si="47"/>
        <v>107639</v>
      </c>
      <c r="I162" s="55">
        <f t="shared" si="47"/>
        <v>107625</v>
      </c>
      <c r="J162" s="55">
        <f t="shared" si="47"/>
        <v>561177</v>
      </c>
      <c r="K162" s="55">
        <f t="shared" si="47"/>
        <v>535193</v>
      </c>
      <c r="L162" s="4"/>
    </row>
    <row r="163" spans="1:12" ht="13.5" customHeight="1">
      <c r="A163" s="10"/>
      <c r="B163" s="41"/>
      <c r="C163" s="41"/>
      <c r="D163" s="60"/>
      <c r="E163" s="65"/>
      <c r="F163" s="60"/>
      <c r="G163" s="60"/>
      <c r="H163" s="60"/>
      <c r="I163" s="65"/>
      <c r="J163" s="60"/>
      <c r="K163" s="65"/>
      <c r="L163" s="4"/>
    </row>
    <row r="164" spans="1:12" ht="13.5" customHeight="1">
      <c r="A164" s="10"/>
      <c r="B164" s="14" t="s">
        <v>97</v>
      </c>
      <c r="C164" s="41"/>
      <c r="D164" s="61">
        <f t="shared" ref="D164:K164" si="48">SUM(D166:D167)</f>
        <v>1700</v>
      </c>
      <c r="E164" s="66">
        <f t="shared" si="48"/>
        <v>1700</v>
      </c>
      <c r="F164" s="61">
        <f t="shared" si="48"/>
        <v>1700</v>
      </c>
      <c r="G164" s="61">
        <f t="shared" si="48"/>
        <v>1700</v>
      </c>
      <c r="H164" s="61">
        <f t="shared" si="48"/>
        <v>0</v>
      </c>
      <c r="I164" s="61">
        <f t="shared" si="48"/>
        <v>0</v>
      </c>
      <c r="J164" s="61">
        <f t="shared" si="48"/>
        <v>0</v>
      </c>
      <c r="K164" s="61">
        <f t="shared" si="48"/>
        <v>0</v>
      </c>
      <c r="L164" s="4"/>
    </row>
    <row r="165" spans="1:12" ht="13.5" customHeight="1">
      <c r="A165" s="10"/>
      <c r="B165" s="41"/>
      <c r="C165" s="41"/>
      <c r="D165" s="61"/>
      <c r="E165" s="66"/>
      <c r="F165" s="60"/>
      <c r="G165" s="60"/>
      <c r="H165" s="60"/>
      <c r="I165" s="65"/>
      <c r="J165" s="60"/>
      <c r="K165" s="65"/>
      <c r="L165" s="4"/>
    </row>
    <row r="166" spans="1:12" ht="13.5" customHeight="1">
      <c r="A166" s="10"/>
      <c r="B166" s="41" t="s">
        <v>123</v>
      </c>
      <c r="C166" s="41"/>
      <c r="D166" s="60">
        <f>SUM(F166+H166+J166)</f>
        <v>0</v>
      </c>
      <c r="E166" s="65">
        <f>SUM(G166+I166+K166)</f>
        <v>0</v>
      </c>
      <c r="F166" s="60"/>
      <c r="G166" s="60"/>
      <c r="H166" s="60">
        <v>0</v>
      </c>
      <c r="I166" s="65">
        <v>0</v>
      </c>
      <c r="J166" s="60">
        <v>0</v>
      </c>
      <c r="K166" s="65">
        <v>0</v>
      </c>
      <c r="L166" s="4"/>
    </row>
    <row r="167" spans="1:12" ht="44.25" customHeight="1">
      <c r="A167" s="10"/>
      <c r="B167" s="41" t="s">
        <v>76</v>
      </c>
      <c r="C167" s="41" t="s">
        <v>54</v>
      </c>
      <c r="D167" s="60">
        <f>SUM(F167+H167+J167)</f>
        <v>1700</v>
      </c>
      <c r="E167" s="65">
        <f>SUM(G167+I167+K167)</f>
        <v>1700</v>
      </c>
      <c r="F167" s="60">
        <v>1700</v>
      </c>
      <c r="G167" s="60">
        <v>1700</v>
      </c>
      <c r="H167" s="60">
        <v>0</v>
      </c>
      <c r="I167" s="65">
        <v>0</v>
      </c>
      <c r="J167" s="60">
        <v>0</v>
      </c>
      <c r="K167" s="65">
        <v>0</v>
      </c>
      <c r="L167" s="4"/>
    </row>
    <row r="168" spans="1:12" ht="13.5" customHeight="1">
      <c r="A168" s="10"/>
      <c r="B168" s="41"/>
      <c r="C168" s="41"/>
      <c r="D168" s="60"/>
      <c r="E168" s="65"/>
      <c r="F168" s="60"/>
      <c r="G168" s="60"/>
      <c r="H168" s="60"/>
      <c r="I168" s="65"/>
      <c r="J168" s="60"/>
      <c r="K168" s="65"/>
      <c r="L168" s="4"/>
    </row>
    <row r="169" spans="1:12">
      <c r="A169" s="10"/>
      <c r="B169" s="44" t="s">
        <v>99</v>
      </c>
      <c r="C169" s="41"/>
      <c r="D169" s="61">
        <f>SUM(D171:D175)</f>
        <v>758449</v>
      </c>
      <c r="E169" s="66">
        <f t="shared" ref="E169:K169" si="49">SUM(E171:E175)</f>
        <v>749205</v>
      </c>
      <c r="F169" s="61">
        <f t="shared" si="49"/>
        <v>363597</v>
      </c>
      <c r="G169" s="61">
        <f t="shared" si="49"/>
        <v>363515</v>
      </c>
      <c r="H169" s="61">
        <f t="shared" si="49"/>
        <v>0</v>
      </c>
      <c r="I169" s="61">
        <f t="shared" si="49"/>
        <v>0</v>
      </c>
      <c r="J169" s="61">
        <f t="shared" si="49"/>
        <v>394852</v>
      </c>
      <c r="K169" s="61">
        <f t="shared" si="49"/>
        <v>385690</v>
      </c>
      <c r="L169" s="4"/>
    </row>
    <row r="170" spans="1:12">
      <c r="A170" s="10"/>
      <c r="B170" s="41"/>
      <c r="C170" s="41"/>
      <c r="D170" s="60"/>
      <c r="E170" s="65"/>
      <c r="F170" s="60"/>
      <c r="G170" s="60"/>
      <c r="H170" s="60"/>
      <c r="I170" s="65"/>
      <c r="J170" s="60"/>
      <c r="K170" s="65"/>
      <c r="L170" s="4"/>
    </row>
    <row r="171" spans="1:12" ht="25.5">
      <c r="A171" s="10"/>
      <c r="B171" s="41" t="s">
        <v>68</v>
      </c>
      <c r="C171" s="40" t="s">
        <v>54</v>
      </c>
      <c r="D171" s="60">
        <f>SUM(F171,J171)</f>
        <v>36000</v>
      </c>
      <c r="E171" s="65">
        <f>SUM(G171,K171)</f>
        <v>36000</v>
      </c>
      <c r="F171" s="60">
        <v>36000</v>
      </c>
      <c r="G171" s="60">
        <v>36000</v>
      </c>
      <c r="H171" s="60"/>
      <c r="I171" s="65"/>
      <c r="J171" s="60"/>
      <c r="K171" s="65"/>
      <c r="L171" s="4"/>
    </row>
    <row r="172" spans="1:12">
      <c r="A172" s="10"/>
      <c r="B172" s="40" t="s">
        <v>44</v>
      </c>
      <c r="C172" s="41"/>
      <c r="D172" s="60">
        <f>SUM(F172,J172)</f>
        <v>85400</v>
      </c>
      <c r="E172" s="65">
        <f>SUM(G172,K172)</f>
        <v>85356</v>
      </c>
      <c r="F172" s="60">
        <v>48548</v>
      </c>
      <c r="G172" s="60">
        <v>48505</v>
      </c>
      <c r="H172" s="60"/>
      <c r="I172" s="65"/>
      <c r="J172" s="60">
        <v>36852</v>
      </c>
      <c r="K172" s="65">
        <v>36851</v>
      </c>
      <c r="L172" s="4"/>
    </row>
    <row r="173" spans="1:12" ht="17.25" customHeight="1">
      <c r="A173" s="10"/>
      <c r="B173" s="41" t="s">
        <v>128</v>
      </c>
      <c r="C173" s="41"/>
      <c r="D173" s="60">
        <f>SUM(F173+J173)</f>
        <v>540800</v>
      </c>
      <c r="E173" s="65">
        <f>SUM(G173+K173)</f>
        <v>531600</v>
      </c>
      <c r="F173" s="60">
        <v>182800</v>
      </c>
      <c r="G173" s="60">
        <v>182761</v>
      </c>
      <c r="H173" s="60"/>
      <c r="I173" s="65"/>
      <c r="J173" s="60">
        <v>358000</v>
      </c>
      <c r="K173" s="65">
        <v>348839</v>
      </c>
      <c r="L173" s="56"/>
    </row>
    <row r="174" spans="1:12" ht="17.45" customHeight="1">
      <c r="A174" s="10"/>
      <c r="B174" s="40" t="s">
        <v>46</v>
      </c>
      <c r="C174" s="40" t="s">
        <v>54</v>
      </c>
      <c r="D174" s="60">
        <f>SUM(F174,J174)</f>
        <v>93000</v>
      </c>
      <c r="E174" s="65">
        <f>SUM(G174,K174)</f>
        <v>93000</v>
      </c>
      <c r="F174" s="60">
        <v>93000</v>
      </c>
      <c r="G174" s="60">
        <v>93000</v>
      </c>
      <c r="H174" s="60"/>
      <c r="I174" s="65"/>
      <c r="J174" s="60"/>
      <c r="K174" s="65"/>
      <c r="L174" s="4"/>
    </row>
    <row r="175" spans="1:12" ht="24.75" customHeight="1">
      <c r="A175" s="10"/>
      <c r="B175" s="41" t="s">
        <v>156</v>
      </c>
      <c r="C175" s="41"/>
      <c r="D175" s="60">
        <f>SUM(F175,J175)</f>
        <v>3249</v>
      </c>
      <c r="E175" s="65">
        <f>SUM(G175,K175)</f>
        <v>3249</v>
      </c>
      <c r="F175" s="60">
        <v>3249</v>
      </c>
      <c r="G175" s="60">
        <v>3249</v>
      </c>
      <c r="H175" s="60"/>
      <c r="I175" s="65"/>
      <c r="J175" s="60"/>
      <c r="K175" s="65"/>
      <c r="L175" s="4"/>
    </row>
    <row r="176" spans="1:12">
      <c r="A176" s="10"/>
      <c r="B176" s="44" t="s">
        <v>101</v>
      </c>
      <c r="C176" s="47"/>
      <c r="D176" s="61">
        <f>SUM(D178:D194)</f>
        <v>310043</v>
      </c>
      <c r="E176" s="66">
        <f t="shared" ref="E176:K176" si="50">SUM(E178:E194)</f>
        <v>285114</v>
      </c>
      <c r="F176" s="61">
        <f t="shared" si="50"/>
        <v>278243</v>
      </c>
      <c r="G176" s="61">
        <f t="shared" si="50"/>
        <v>255314</v>
      </c>
      <c r="H176" s="61">
        <f t="shared" si="50"/>
        <v>107639</v>
      </c>
      <c r="I176" s="61">
        <f t="shared" si="50"/>
        <v>107625</v>
      </c>
      <c r="J176" s="61">
        <f t="shared" si="50"/>
        <v>31800</v>
      </c>
      <c r="K176" s="61">
        <f t="shared" si="50"/>
        <v>29800</v>
      </c>
      <c r="L176" s="4"/>
    </row>
    <row r="177" spans="1:12">
      <c r="A177" s="10"/>
      <c r="B177" s="50"/>
      <c r="C177" s="47"/>
      <c r="D177" s="60"/>
      <c r="E177" s="65"/>
      <c r="F177" s="60"/>
      <c r="G177" s="60"/>
      <c r="H177" s="60"/>
      <c r="I177" s="65"/>
      <c r="J177" s="60"/>
      <c r="K177" s="65"/>
      <c r="L177" s="4"/>
    </row>
    <row r="178" spans="1:12">
      <c r="A178" s="10"/>
      <c r="B178" s="40" t="s">
        <v>14</v>
      </c>
      <c r="C178" s="40"/>
      <c r="D178" s="60">
        <f>SUM(F178,J178)</f>
        <v>101953</v>
      </c>
      <c r="E178" s="65">
        <f>SUM(G178,K178)</f>
        <v>101927</v>
      </c>
      <c r="F178" s="60">
        <v>99153</v>
      </c>
      <c r="G178" s="60">
        <v>99127</v>
      </c>
      <c r="H178" s="60">
        <v>48988</v>
      </c>
      <c r="I178" s="65">
        <v>48974</v>
      </c>
      <c r="J178" s="60">
        <v>2800</v>
      </c>
      <c r="K178" s="65">
        <v>2800</v>
      </c>
      <c r="L178" s="4"/>
    </row>
    <row r="179" spans="1:12">
      <c r="A179" s="10"/>
      <c r="B179" s="40" t="s">
        <v>64</v>
      </c>
      <c r="C179" s="40" t="s">
        <v>56</v>
      </c>
      <c r="D179" s="60">
        <f>SUM(F179,J179)</f>
        <v>3400</v>
      </c>
      <c r="E179" s="65">
        <f t="shared" ref="E179:E192" si="51">SUM(G179,K179)</f>
        <v>2565</v>
      </c>
      <c r="F179" s="60">
        <v>3400</v>
      </c>
      <c r="G179" s="60">
        <v>2565</v>
      </c>
      <c r="H179" s="60"/>
      <c r="I179" s="65"/>
      <c r="J179" s="60"/>
      <c r="K179" s="65"/>
      <c r="L179" s="4"/>
    </row>
    <row r="180" spans="1:12">
      <c r="A180" s="10"/>
      <c r="B180" s="40" t="s">
        <v>15</v>
      </c>
      <c r="C180" s="40"/>
      <c r="D180" s="60">
        <f t="shared" ref="D180:D192" si="52">SUM(F180,J180)</f>
        <v>25635</v>
      </c>
      <c r="E180" s="65">
        <f t="shared" si="51"/>
        <v>25634</v>
      </c>
      <c r="F180" s="60">
        <v>24635</v>
      </c>
      <c r="G180" s="60">
        <v>24634</v>
      </c>
      <c r="H180" s="60">
        <v>15862</v>
      </c>
      <c r="I180" s="65">
        <v>15862</v>
      </c>
      <c r="J180" s="60">
        <v>1000</v>
      </c>
      <c r="K180" s="65">
        <v>1000</v>
      </c>
      <c r="L180" s="4"/>
    </row>
    <row r="181" spans="1:12">
      <c r="A181" s="10"/>
      <c r="B181" s="40" t="s">
        <v>35</v>
      </c>
      <c r="C181" s="40" t="s">
        <v>56</v>
      </c>
      <c r="D181" s="60">
        <f t="shared" si="52"/>
        <v>6500</v>
      </c>
      <c r="E181" s="65">
        <f t="shared" si="51"/>
        <v>6331</v>
      </c>
      <c r="F181" s="60">
        <v>6500</v>
      </c>
      <c r="G181" s="60">
        <v>6331</v>
      </c>
      <c r="H181" s="60"/>
      <c r="I181" s="65"/>
      <c r="J181" s="60"/>
      <c r="K181" s="65"/>
      <c r="L181" s="4"/>
    </row>
    <row r="182" spans="1:12">
      <c r="A182" s="10"/>
      <c r="B182" s="40" t="s">
        <v>16</v>
      </c>
      <c r="C182" s="40"/>
      <c r="D182" s="60">
        <f>SUM(F182,J182)</f>
        <v>26905</v>
      </c>
      <c r="E182" s="65">
        <f t="shared" si="51"/>
        <v>26905</v>
      </c>
      <c r="F182" s="60">
        <v>25905</v>
      </c>
      <c r="G182" s="60">
        <v>25905</v>
      </c>
      <c r="H182" s="60">
        <v>14190</v>
      </c>
      <c r="I182" s="65">
        <v>14190</v>
      </c>
      <c r="J182" s="60">
        <v>1000</v>
      </c>
      <c r="K182" s="65">
        <v>1000</v>
      </c>
      <c r="L182" s="4"/>
    </row>
    <row r="183" spans="1:12">
      <c r="A183" s="10"/>
      <c r="B183" s="40" t="s">
        <v>65</v>
      </c>
      <c r="C183" s="40" t="s">
        <v>56</v>
      </c>
      <c r="D183" s="60">
        <f t="shared" si="52"/>
        <v>700</v>
      </c>
      <c r="E183" s="65">
        <f t="shared" si="51"/>
        <v>700</v>
      </c>
      <c r="F183" s="60">
        <v>700</v>
      </c>
      <c r="G183" s="60">
        <v>700</v>
      </c>
      <c r="H183" s="60"/>
      <c r="I183" s="65"/>
      <c r="J183" s="60"/>
      <c r="K183" s="65"/>
      <c r="L183" s="4"/>
    </row>
    <row r="184" spans="1:12">
      <c r="A184" s="10"/>
      <c r="B184" s="40" t="s">
        <v>17</v>
      </c>
      <c r="C184" s="40"/>
      <c r="D184" s="60">
        <f t="shared" si="52"/>
        <v>23722</v>
      </c>
      <c r="E184" s="65">
        <f>SUM(G184,K184)</f>
        <v>23722</v>
      </c>
      <c r="F184" s="60">
        <v>22722</v>
      </c>
      <c r="G184" s="60">
        <v>22722</v>
      </c>
      <c r="H184" s="60">
        <v>14177</v>
      </c>
      <c r="I184" s="65">
        <v>14177</v>
      </c>
      <c r="J184" s="60">
        <v>1000</v>
      </c>
      <c r="K184" s="65">
        <v>1000</v>
      </c>
      <c r="L184" s="4"/>
    </row>
    <row r="185" spans="1:12">
      <c r="A185" s="10"/>
      <c r="B185" s="40" t="s">
        <v>66</v>
      </c>
      <c r="C185" s="40" t="s">
        <v>56</v>
      </c>
      <c r="D185" s="60">
        <f t="shared" si="52"/>
        <v>500</v>
      </c>
      <c r="E185" s="65">
        <f t="shared" si="51"/>
        <v>461</v>
      </c>
      <c r="F185" s="60">
        <v>500</v>
      </c>
      <c r="G185" s="60">
        <v>461</v>
      </c>
      <c r="H185" s="60"/>
      <c r="I185" s="65"/>
      <c r="J185" s="60"/>
      <c r="K185" s="65"/>
      <c r="L185" s="4"/>
    </row>
    <row r="186" spans="1:12">
      <c r="A186" s="10"/>
      <c r="B186" s="40" t="s">
        <v>18</v>
      </c>
      <c r="C186" s="40"/>
      <c r="D186" s="60">
        <f t="shared" si="52"/>
        <v>26578</v>
      </c>
      <c r="E186" s="65">
        <f t="shared" si="51"/>
        <v>26578</v>
      </c>
      <c r="F186" s="60">
        <v>25578</v>
      </c>
      <c r="G186" s="60">
        <v>25578</v>
      </c>
      <c r="H186" s="60">
        <v>14422</v>
      </c>
      <c r="I186" s="65">
        <v>14422</v>
      </c>
      <c r="J186" s="60">
        <v>1000</v>
      </c>
      <c r="K186" s="65">
        <v>1000</v>
      </c>
      <c r="L186" s="4"/>
    </row>
    <row r="187" spans="1:12">
      <c r="A187" s="10"/>
      <c r="B187" s="40" t="s">
        <v>69</v>
      </c>
      <c r="C187" s="40" t="s">
        <v>56</v>
      </c>
      <c r="D187" s="60">
        <f t="shared" si="52"/>
        <v>300</v>
      </c>
      <c r="E187" s="65">
        <f t="shared" si="51"/>
        <v>274</v>
      </c>
      <c r="F187" s="60">
        <v>300</v>
      </c>
      <c r="G187" s="60">
        <v>274</v>
      </c>
      <c r="H187" s="60"/>
      <c r="I187" s="65"/>
      <c r="J187" s="60"/>
      <c r="K187" s="65"/>
      <c r="L187" s="4"/>
    </row>
    <row r="188" spans="1:12">
      <c r="A188" s="10"/>
      <c r="B188" s="40" t="s">
        <v>19</v>
      </c>
      <c r="C188" s="40"/>
      <c r="D188" s="60">
        <f t="shared" si="52"/>
        <v>12000</v>
      </c>
      <c r="E188" s="65">
        <f t="shared" si="51"/>
        <v>11998</v>
      </c>
      <c r="F188" s="60">
        <v>12000</v>
      </c>
      <c r="G188" s="60">
        <v>11998</v>
      </c>
      <c r="H188" s="60"/>
      <c r="I188" s="65"/>
      <c r="J188" s="60"/>
      <c r="K188" s="65"/>
      <c r="L188" s="4"/>
    </row>
    <row r="189" spans="1:12">
      <c r="A189" s="10"/>
      <c r="B189" s="40" t="s">
        <v>20</v>
      </c>
      <c r="C189" s="40"/>
      <c r="D189" s="60">
        <f t="shared" si="52"/>
        <v>2800</v>
      </c>
      <c r="E189" s="65">
        <f t="shared" si="51"/>
        <v>2800</v>
      </c>
      <c r="F189" s="60">
        <v>2800</v>
      </c>
      <c r="G189" s="60">
        <v>2800</v>
      </c>
      <c r="H189" s="60"/>
      <c r="I189" s="65"/>
      <c r="J189" s="60"/>
      <c r="K189" s="65"/>
      <c r="L189" s="4"/>
    </row>
    <row r="190" spans="1:12">
      <c r="A190" s="10"/>
      <c r="B190" s="40" t="s">
        <v>21</v>
      </c>
      <c r="C190" s="40"/>
      <c r="D190" s="60">
        <f t="shared" si="52"/>
        <v>1500</v>
      </c>
      <c r="E190" s="65">
        <f t="shared" si="51"/>
        <v>1500</v>
      </c>
      <c r="F190" s="60">
        <v>1500</v>
      </c>
      <c r="G190" s="60">
        <v>1500</v>
      </c>
      <c r="H190" s="60"/>
      <c r="I190" s="65"/>
      <c r="J190" s="60"/>
      <c r="K190" s="65"/>
      <c r="L190" s="4"/>
    </row>
    <row r="191" spans="1:12">
      <c r="A191" s="10"/>
      <c r="B191" s="40" t="s">
        <v>22</v>
      </c>
      <c r="C191" s="40"/>
      <c r="D191" s="60">
        <f t="shared" si="52"/>
        <v>950</v>
      </c>
      <c r="E191" s="65">
        <f t="shared" si="51"/>
        <v>950</v>
      </c>
      <c r="F191" s="60">
        <v>950</v>
      </c>
      <c r="G191" s="60">
        <v>950</v>
      </c>
      <c r="H191" s="60"/>
      <c r="I191" s="65"/>
      <c r="J191" s="60"/>
      <c r="K191" s="65"/>
      <c r="L191" s="4"/>
    </row>
    <row r="192" spans="1:12">
      <c r="A192" s="10"/>
      <c r="B192" s="40" t="s">
        <v>23</v>
      </c>
      <c r="C192" s="40"/>
      <c r="D192" s="60">
        <f t="shared" si="52"/>
        <v>800</v>
      </c>
      <c r="E192" s="65">
        <f t="shared" si="51"/>
        <v>800</v>
      </c>
      <c r="F192" s="60">
        <v>800</v>
      </c>
      <c r="G192" s="60">
        <v>800</v>
      </c>
      <c r="H192" s="60"/>
      <c r="I192" s="65"/>
      <c r="J192" s="60"/>
      <c r="K192" s="65"/>
      <c r="L192" s="4"/>
    </row>
    <row r="193" spans="1:12" ht="38.25">
      <c r="A193" s="10"/>
      <c r="B193" s="41" t="s">
        <v>157</v>
      </c>
      <c r="C193" s="40"/>
      <c r="D193" s="60">
        <f>SUM(F193,J193)</f>
        <v>8000</v>
      </c>
      <c r="E193" s="65">
        <f>SUM(G193,K193)</f>
        <v>8000</v>
      </c>
      <c r="F193" s="60">
        <v>8000</v>
      </c>
      <c r="G193" s="60">
        <v>8000</v>
      </c>
      <c r="H193" s="60"/>
      <c r="I193" s="65"/>
      <c r="J193" s="60"/>
      <c r="K193" s="65"/>
      <c r="L193" s="4"/>
    </row>
    <row r="194" spans="1:12" ht="12" customHeight="1">
      <c r="A194" s="10"/>
      <c r="B194" s="41" t="s">
        <v>151</v>
      </c>
      <c r="C194" s="41"/>
      <c r="D194" s="60">
        <f>SUM(F194,J194)</f>
        <v>67800</v>
      </c>
      <c r="E194" s="65">
        <f>SUM(G194,K194)</f>
        <v>43969</v>
      </c>
      <c r="F194" s="60">
        <v>42800</v>
      </c>
      <c r="G194" s="60">
        <v>20969</v>
      </c>
      <c r="H194" s="60"/>
      <c r="I194" s="65"/>
      <c r="J194" s="60">
        <v>25000</v>
      </c>
      <c r="K194" s="65">
        <v>23000</v>
      </c>
      <c r="L194" s="4"/>
    </row>
    <row r="195" spans="1:12">
      <c r="A195" s="10"/>
      <c r="B195" s="42" t="s">
        <v>103</v>
      </c>
      <c r="C195" s="40"/>
      <c r="D195" s="61">
        <f>SUM(D197:D201)</f>
        <v>395636</v>
      </c>
      <c r="E195" s="66">
        <f t="shared" ref="E195:K195" si="53">SUM(E197:E201)</f>
        <v>339553</v>
      </c>
      <c r="F195" s="61">
        <f t="shared" si="53"/>
        <v>261111</v>
      </c>
      <c r="G195" s="61">
        <f t="shared" si="53"/>
        <v>219850</v>
      </c>
      <c r="H195" s="61">
        <f t="shared" si="53"/>
        <v>0</v>
      </c>
      <c r="I195" s="61">
        <f t="shared" si="53"/>
        <v>0</v>
      </c>
      <c r="J195" s="61">
        <f t="shared" si="53"/>
        <v>134525</v>
      </c>
      <c r="K195" s="61">
        <f t="shared" si="53"/>
        <v>119703</v>
      </c>
      <c r="L195" s="4"/>
    </row>
    <row r="196" spans="1:12">
      <c r="A196" s="10"/>
      <c r="B196" s="40"/>
      <c r="C196" s="40"/>
      <c r="D196" s="60"/>
      <c r="E196" s="65"/>
      <c r="F196" s="60"/>
      <c r="G196" s="60"/>
      <c r="H196" s="60"/>
      <c r="I196" s="65"/>
      <c r="J196" s="60"/>
      <c r="K196" s="65"/>
      <c r="L196" s="4"/>
    </row>
    <row r="197" spans="1:12" ht="13.5" customHeight="1">
      <c r="A197" s="10"/>
      <c r="B197" s="41" t="s">
        <v>67</v>
      </c>
      <c r="C197" s="40" t="s">
        <v>56</v>
      </c>
      <c r="D197" s="60">
        <f t="shared" ref="D197:E199" si="54">SUM(F197,J197)</f>
        <v>25883</v>
      </c>
      <c r="E197" s="65">
        <f t="shared" si="54"/>
        <v>22463</v>
      </c>
      <c r="F197" s="60">
        <v>25883</v>
      </c>
      <c r="G197" s="60">
        <v>22463</v>
      </c>
      <c r="H197" s="60"/>
      <c r="I197" s="65"/>
      <c r="J197" s="60"/>
      <c r="K197" s="65"/>
      <c r="L197" s="4"/>
    </row>
    <row r="198" spans="1:12">
      <c r="A198" s="10"/>
      <c r="B198" s="40" t="s">
        <v>158</v>
      </c>
      <c r="C198" s="40"/>
      <c r="D198" s="60">
        <f t="shared" si="54"/>
        <v>5228</v>
      </c>
      <c r="E198" s="65">
        <f t="shared" si="54"/>
        <v>5227</v>
      </c>
      <c r="F198" s="60">
        <v>5228</v>
      </c>
      <c r="G198" s="60">
        <v>5227</v>
      </c>
      <c r="H198" s="60"/>
      <c r="I198" s="65"/>
      <c r="J198" s="60"/>
      <c r="K198" s="65"/>
      <c r="L198" s="4"/>
    </row>
    <row r="199" spans="1:12">
      <c r="A199" s="10"/>
      <c r="B199" s="40" t="s">
        <v>159</v>
      </c>
      <c r="C199" s="40"/>
      <c r="D199" s="60">
        <f t="shared" si="54"/>
        <v>230000</v>
      </c>
      <c r="E199" s="65">
        <f t="shared" si="54"/>
        <v>192160</v>
      </c>
      <c r="F199" s="60">
        <v>230000</v>
      </c>
      <c r="G199" s="60">
        <v>192160</v>
      </c>
      <c r="H199" s="60"/>
      <c r="I199" s="65"/>
      <c r="J199" s="60"/>
      <c r="K199" s="65"/>
      <c r="L199" s="4"/>
    </row>
    <row r="200" spans="1:12" ht="25.5">
      <c r="A200" s="10"/>
      <c r="B200" s="41" t="s">
        <v>160</v>
      </c>
      <c r="C200" s="41"/>
      <c r="D200" s="60">
        <f>SUM(F200,J200)</f>
        <v>134525</v>
      </c>
      <c r="E200" s="65">
        <f>SUM(G200,K200)</f>
        <v>119703</v>
      </c>
      <c r="F200" s="60"/>
      <c r="G200" s="60"/>
      <c r="H200" s="60"/>
      <c r="I200" s="65"/>
      <c r="J200" s="60">
        <v>134525</v>
      </c>
      <c r="K200" s="65">
        <v>119703</v>
      </c>
      <c r="L200" s="4"/>
    </row>
    <row r="201" spans="1:12">
      <c r="B201" s="77"/>
      <c r="C201" s="77"/>
      <c r="D201" s="78"/>
      <c r="E201" s="83"/>
      <c r="F201" s="78"/>
      <c r="G201" s="80"/>
      <c r="H201" s="78"/>
      <c r="I201" s="78"/>
      <c r="J201" s="78"/>
      <c r="K201" s="78"/>
    </row>
    <row r="202" spans="1:12" ht="31.5">
      <c r="A202" s="10"/>
      <c r="B202" s="46" t="s">
        <v>138</v>
      </c>
      <c r="C202" s="40"/>
      <c r="D202" s="61">
        <f>SUM(D204+D207)</f>
        <v>29352</v>
      </c>
      <c r="E202" s="66">
        <f t="shared" ref="E202:K202" si="55">SUM(E204+E207)</f>
        <v>29351</v>
      </c>
      <c r="F202" s="61">
        <f t="shared" si="55"/>
        <v>29352</v>
      </c>
      <c r="G202" s="61">
        <f t="shared" si="55"/>
        <v>29351</v>
      </c>
      <c r="H202" s="61">
        <f t="shared" si="55"/>
        <v>0</v>
      </c>
      <c r="I202" s="66">
        <f t="shared" si="55"/>
        <v>0</v>
      </c>
      <c r="J202" s="61">
        <f t="shared" si="55"/>
        <v>0</v>
      </c>
      <c r="K202" s="66">
        <f t="shared" si="55"/>
        <v>0</v>
      </c>
      <c r="L202" s="4"/>
    </row>
    <row r="203" spans="1:12">
      <c r="A203" s="10"/>
      <c r="B203" s="40"/>
      <c r="C203" s="40"/>
      <c r="D203" s="60"/>
      <c r="E203" s="65"/>
      <c r="F203" s="60"/>
      <c r="G203" s="60"/>
      <c r="H203" s="60"/>
      <c r="I203" s="65"/>
      <c r="J203" s="60"/>
      <c r="K203" s="65"/>
      <c r="L203" s="4"/>
    </row>
    <row r="204" spans="1:12">
      <c r="A204" s="10"/>
      <c r="B204" s="44" t="s">
        <v>99</v>
      </c>
      <c r="C204" s="47"/>
      <c r="D204" s="61">
        <f>SUM(D205+D206)</f>
        <v>22352</v>
      </c>
      <c r="E204" s="66">
        <f t="shared" ref="E204:K204" si="56">SUM(E205+E206)</f>
        <v>22351</v>
      </c>
      <c r="F204" s="61">
        <f t="shared" si="56"/>
        <v>22352</v>
      </c>
      <c r="G204" s="61">
        <f t="shared" si="56"/>
        <v>22351</v>
      </c>
      <c r="H204" s="61">
        <f t="shared" si="56"/>
        <v>0</v>
      </c>
      <c r="I204" s="61">
        <f t="shared" si="56"/>
        <v>0</v>
      </c>
      <c r="J204" s="61">
        <f t="shared" si="56"/>
        <v>0</v>
      </c>
      <c r="K204" s="61">
        <f t="shared" si="56"/>
        <v>0</v>
      </c>
      <c r="L204" s="4"/>
    </row>
    <row r="205" spans="1:12" ht="25.5">
      <c r="A205" s="10"/>
      <c r="B205" s="48" t="s">
        <v>70</v>
      </c>
      <c r="C205" s="51"/>
      <c r="D205" s="60">
        <f>SUM(F205,J205)</f>
        <v>13500</v>
      </c>
      <c r="E205" s="65">
        <f>SUM(G205,K205)</f>
        <v>13500</v>
      </c>
      <c r="F205" s="60">
        <v>13500</v>
      </c>
      <c r="G205" s="60">
        <v>13500</v>
      </c>
      <c r="H205" s="60">
        <v>0</v>
      </c>
      <c r="I205" s="65">
        <v>0</v>
      </c>
      <c r="J205" s="60">
        <v>0</v>
      </c>
      <c r="K205" s="65">
        <v>0</v>
      </c>
      <c r="L205" s="4"/>
    </row>
    <row r="206" spans="1:12">
      <c r="A206" s="10"/>
      <c r="B206" s="48" t="s">
        <v>146</v>
      </c>
      <c r="C206" s="51"/>
      <c r="D206" s="60">
        <f>SUM(F206,J206)</f>
        <v>8852</v>
      </c>
      <c r="E206" s="65">
        <f>SUM(G206,K206)</f>
        <v>8851</v>
      </c>
      <c r="F206" s="60">
        <v>8852</v>
      </c>
      <c r="G206" s="60">
        <v>8851</v>
      </c>
      <c r="H206" s="60">
        <v>0</v>
      </c>
      <c r="I206" s="65">
        <v>0</v>
      </c>
      <c r="J206" s="60">
        <v>0</v>
      </c>
      <c r="K206" s="65">
        <v>0</v>
      </c>
      <c r="L206" s="4"/>
    </row>
    <row r="207" spans="1:12">
      <c r="A207" s="10"/>
      <c r="B207" s="42" t="s">
        <v>132</v>
      </c>
      <c r="C207" s="51"/>
      <c r="D207" s="61">
        <f>SUM(D208)</f>
        <v>7000</v>
      </c>
      <c r="E207" s="66">
        <f t="shared" ref="E207:K207" si="57">SUM(E208)</f>
        <v>7000</v>
      </c>
      <c r="F207" s="61">
        <f t="shared" si="57"/>
        <v>7000</v>
      </c>
      <c r="G207" s="61">
        <f t="shared" si="57"/>
        <v>7000</v>
      </c>
      <c r="H207" s="61">
        <f t="shared" si="57"/>
        <v>0</v>
      </c>
      <c r="I207" s="66">
        <f t="shared" si="57"/>
        <v>0</v>
      </c>
      <c r="J207" s="61">
        <f t="shared" si="57"/>
        <v>0</v>
      </c>
      <c r="K207" s="66">
        <f t="shared" si="57"/>
        <v>0</v>
      </c>
      <c r="L207" s="4"/>
    </row>
    <row r="208" spans="1:12" ht="51">
      <c r="A208" s="10"/>
      <c r="B208" s="48" t="s">
        <v>114</v>
      </c>
      <c r="C208" s="47"/>
      <c r="D208" s="60">
        <f>SUM(F208,J208)</f>
        <v>7000</v>
      </c>
      <c r="E208" s="65">
        <f>SUM(G208,K208)</f>
        <v>7000</v>
      </c>
      <c r="F208" s="60">
        <v>7000</v>
      </c>
      <c r="G208" s="60">
        <v>7000</v>
      </c>
      <c r="H208" s="60">
        <v>0</v>
      </c>
      <c r="I208" s="65">
        <v>0</v>
      </c>
      <c r="J208" s="60">
        <v>0</v>
      </c>
      <c r="K208" s="65">
        <v>0</v>
      </c>
      <c r="L208" s="4"/>
    </row>
    <row r="209" spans="1:12">
      <c r="A209" s="10"/>
      <c r="B209" s="40"/>
      <c r="C209" s="40"/>
      <c r="D209" s="60"/>
      <c r="E209" s="65"/>
      <c r="F209" s="60"/>
      <c r="G209" s="60"/>
      <c r="H209" s="60"/>
      <c r="I209" s="65"/>
      <c r="J209" s="60"/>
      <c r="K209" s="65"/>
      <c r="L209" s="4"/>
    </row>
    <row r="210" spans="1:12" ht="35.25" customHeight="1">
      <c r="A210" s="10"/>
      <c r="B210" s="46" t="s">
        <v>136</v>
      </c>
      <c r="C210" s="41"/>
      <c r="D210" s="55">
        <f t="shared" ref="D210:K210" si="58">SUM(D212+D238)</f>
        <v>1729075</v>
      </c>
      <c r="E210" s="64">
        <f t="shared" si="58"/>
        <v>1719481</v>
      </c>
      <c r="F210" s="55">
        <f t="shared" si="58"/>
        <v>1729075</v>
      </c>
      <c r="G210" s="55">
        <f t="shared" si="58"/>
        <v>1719481</v>
      </c>
      <c r="H210" s="55">
        <f t="shared" si="58"/>
        <v>538371</v>
      </c>
      <c r="I210" s="64">
        <f t="shared" si="58"/>
        <v>535474</v>
      </c>
      <c r="J210" s="55">
        <f t="shared" si="58"/>
        <v>0</v>
      </c>
      <c r="K210" s="64">
        <f t="shared" si="58"/>
        <v>0</v>
      </c>
      <c r="L210" s="4"/>
    </row>
    <row r="211" spans="1:12" ht="13.5" customHeight="1">
      <c r="A211" s="10"/>
      <c r="B211" s="46"/>
      <c r="C211" s="41"/>
      <c r="D211" s="60"/>
      <c r="E211" s="65"/>
      <c r="F211" s="60"/>
      <c r="G211" s="60"/>
      <c r="H211" s="60"/>
      <c r="I211" s="65"/>
      <c r="J211" s="60"/>
      <c r="K211" s="65"/>
      <c r="L211" s="4"/>
    </row>
    <row r="212" spans="1:12" ht="15.75" customHeight="1">
      <c r="A212" s="10"/>
      <c r="B212" s="42" t="s">
        <v>102</v>
      </c>
      <c r="C212" s="42"/>
      <c r="D212" s="61">
        <f t="shared" ref="D212:K212" si="59">SUM(D213:D236)</f>
        <v>1693445</v>
      </c>
      <c r="E212" s="66">
        <f t="shared" si="59"/>
        <v>1683851</v>
      </c>
      <c r="F212" s="61">
        <f t="shared" si="59"/>
        <v>1693445</v>
      </c>
      <c r="G212" s="61">
        <f t="shared" si="59"/>
        <v>1683851</v>
      </c>
      <c r="H212" s="61">
        <f t="shared" si="59"/>
        <v>538371</v>
      </c>
      <c r="I212" s="66">
        <f t="shared" si="59"/>
        <v>535474</v>
      </c>
      <c r="J212" s="61">
        <f t="shared" si="59"/>
        <v>0</v>
      </c>
      <c r="K212" s="66">
        <f t="shared" si="59"/>
        <v>0</v>
      </c>
      <c r="L212" s="4"/>
    </row>
    <row r="213" spans="1:12" ht="12.75" customHeight="1">
      <c r="A213" s="10"/>
      <c r="B213" s="42"/>
      <c r="C213" s="42"/>
      <c r="D213" s="60"/>
      <c r="E213" s="65"/>
      <c r="F213" s="60"/>
      <c r="G213" s="60"/>
      <c r="H213" s="60"/>
      <c r="I213" s="65"/>
      <c r="J213" s="60"/>
      <c r="K213" s="65"/>
      <c r="L213" s="4"/>
    </row>
    <row r="214" spans="1:12" ht="26.25" customHeight="1">
      <c r="A214" s="10"/>
      <c r="B214" s="41" t="s">
        <v>47</v>
      </c>
      <c r="C214" s="41"/>
      <c r="D214" s="60">
        <f>SUM(F214+J214)</f>
        <v>108215</v>
      </c>
      <c r="E214" s="65">
        <f>SUM(G214,K214)</f>
        <v>108215</v>
      </c>
      <c r="F214" s="60">
        <v>108215</v>
      </c>
      <c r="G214" s="60">
        <v>108215</v>
      </c>
      <c r="H214" s="60">
        <v>83333</v>
      </c>
      <c r="I214" s="65">
        <v>83333</v>
      </c>
      <c r="J214" s="60"/>
      <c r="K214" s="65"/>
      <c r="L214" s="4"/>
    </row>
    <row r="215" spans="1:12" ht="26.25" customHeight="1">
      <c r="A215" s="10"/>
      <c r="B215" s="41" t="s">
        <v>125</v>
      </c>
      <c r="C215" s="41" t="s">
        <v>56</v>
      </c>
      <c r="D215" s="60">
        <f t="shared" ref="D215:D236" si="60">SUM(F215+J215)</f>
        <v>296003</v>
      </c>
      <c r="E215" s="65">
        <f>SUM(G215,K215)</f>
        <v>291177</v>
      </c>
      <c r="F215" s="60">
        <v>296003</v>
      </c>
      <c r="G215" s="60">
        <v>291177</v>
      </c>
      <c r="H215" s="60">
        <v>109000</v>
      </c>
      <c r="I215" s="65">
        <v>107908</v>
      </c>
      <c r="J215" s="60"/>
      <c r="K215" s="65"/>
      <c r="L215" s="4"/>
    </row>
    <row r="216" spans="1:12" ht="24.75" customHeight="1">
      <c r="A216" s="10"/>
      <c r="B216" s="41" t="s">
        <v>119</v>
      </c>
      <c r="C216" s="41"/>
      <c r="D216" s="60">
        <f t="shared" si="60"/>
        <v>27429</v>
      </c>
      <c r="E216" s="65">
        <f t="shared" ref="E216:E235" si="61">SUM(G216,K216)</f>
        <v>27429</v>
      </c>
      <c r="F216" s="60">
        <v>27429</v>
      </c>
      <c r="G216" s="60">
        <v>27429</v>
      </c>
      <c r="H216" s="60">
        <v>21065</v>
      </c>
      <c r="I216" s="65">
        <v>21065</v>
      </c>
      <c r="J216" s="60"/>
      <c r="K216" s="65"/>
      <c r="L216" s="4"/>
    </row>
    <row r="217" spans="1:12" s="9" customFormat="1" ht="12.75" customHeight="1">
      <c r="A217" s="49"/>
      <c r="B217" s="40" t="s">
        <v>42</v>
      </c>
      <c r="C217" s="40"/>
      <c r="D217" s="60">
        <f t="shared" si="60"/>
        <v>15778</v>
      </c>
      <c r="E217" s="65">
        <f t="shared" si="61"/>
        <v>15778</v>
      </c>
      <c r="F217" s="60">
        <v>15778</v>
      </c>
      <c r="G217" s="60">
        <v>15778</v>
      </c>
      <c r="H217" s="60"/>
      <c r="I217" s="65"/>
      <c r="J217" s="60"/>
      <c r="K217" s="65"/>
      <c r="L217" s="8"/>
    </row>
    <row r="218" spans="1:12" ht="25.5" customHeight="1">
      <c r="A218" s="10"/>
      <c r="B218" s="41" t="s">
        <v>107</v>
      </c>
      <c r="C218" s="41" t="s">
        <v>54</v>
      </c>
      <c r="D218" s="60">
        <f t="shared" si="60"/>
        <v>5500</v>
      </c>
      <c r="E218" s="65">
        <f t="shared" si="61"/>
        <v>5500</v>
      </c>
      <c r="F218" s="60">
        <v>5500</v>
      </c>
      <c r="G218" s="60">
        <v>5500</v>
      </c>
      <c r="H218" s="60">
        <v>3000</v>
      </c>
      <c r="I218" s="65">
        <v>3000</v>
      </c>
      <c r="J218" s="60"/>
      <c r="K218" s="65"/>
      <c r="L218" s="4"/>
    </row>
    <row r="219" spans="1:12" ht="24.75" customHeight="1">
      <c r="A219" s="10"/>
      <c r="B219" s="41" t="s">
        <v>108</v>
      </c>
      <c r="C219" s="41" t="s">
        <v>54</v>
      </c>
      <c r="D219" s="60">
        <f t="shared" si="60"/>
        <v>182900</v>
      </c>
      <c r="E219" s="65">
        <f t="shared" si="61"/>
        <v>182900</v>
      </c>
      <c r="F219" s="60">
        <v>182900</v>
      </c>
      <c r="G219" s="60">
        <v>182900</v>
      </c>
      <c r="H219" s="60"/>
      <c r="I219" s="65"/>
      <c r="J219" s="60"/>
      <c r="K219" s="65"/>
      <c r="L219" s="4"/>
    </row>
    <row r="220" spans="1:12" ht="27" customHeight="1">
      <c r="A220" s="10"/>
      <c r="B220" s="41" t="s">
        <v>79</v>
      </c>
      <c r="C220" s="41" t="s">
        <v>122</v>
      </c>
      <c r="D220" s="60">
        <f t="shared" si="60"/>
        <v>198788</v>
      </c>
      <c r="E220" s="65">
        <f t="shared" si="61"/>
        <v>198788</v>
      </c>
      <c r="F220" s="60">
        <v>198788</v>
      </c>
      <c r="G220" s="60">
        <v>198788</v>
      </c>
      <c r="H220" s="60">
        <v>141607</v>
      </c>
      <c r="I220" s="65">
        <v>141607</v>
      </c>
      <c r="J220" s="60"/>
      <c r="K220" s="65"/>
      <c r="L220" s="4"/>
    </row>
    <row r="221" spans="1:12" ht="27" customHeight="1">
      <c r="A221" s="10"/>
      <c r="B221" s="41" t="s">
        <v>79</v>
      </c>
      <c r="C221" s="41" t="s">
        <v>54</v>
      </c>
      <c r="D221" s="60">
        <f t="shared" si="60"/>
        <v>75300</v>
      </c>
      <c r="E221" s="65">
        <f>SUM(G221,K221)</f>
        <v>75300</v>
      </c>
      <c r="F221" s="60">
        <v>75300</v>
      </c>
      <c r="G221" s="60">
        <v>75300</v>
      </c>
      <c r="H221" s="60">
        <v>50456</v>
      </c>
      <c r="I221" s="65">
        <v>50456</v>
      </c>
      <c r="J221" s="60"/>
      <c r="K221" s="65"/>
      <c r="L221" s="4"/>
    </row>
    <row r="222" spans="1:12" ht="24.75" customHeight="1">
      <c r="A222" s="10"/>
      <c r="B222" s="41" t="s">
        <v>80</v>
      </c>
      <c r="C222" s="41" t="s">
        <v>54</v>
      </c>
      <c r="D222" s="60">
        <f t="shared" si="60"/>
        <v>55092</v>
      </c>
      <c r="E222" s="65">
        <f t="shared" si="61"/>
        <v>53212</v>
      </c>
      <c r="F222" s="60">
        <v>55092</v>
      </c>
      <c r="G222" s="60">
        <v>53212</v>
      </c>
      <c r="H222" s="60">
        <v>42137</v>
      </c>
      <c r="I222" s="65">
        <v>40559</v>
      </c>
      <c r="J222" s="60"/>
      <c r="K222" s="65"/>
      <c r="L222" s="4"/>
    </row>
    <row r="223" spans="1:12" ht="16.5" customHeight="1">
      <c r="A223" s="10"/>
      <c r="B223" s="41" t="s">
        <v>81</v>
      </c>
      <c r="C223" s="41" t="s">
        <v>54</v>
      </c>
      <c r="D223" s="60">
        <f t="shared" si="60"/>
        <v>3500</v>
      </c>
      <c r="E223" s="65">
        <f t="shared" si="61"/>
        <v>3304</v>
      </c>
      <c r="F223" s="60">
        <v>3500</v>
      </c>
      <c r="G223" s="60">
        <v>3304</v>
      </c>
      <c r="H223" s="60">
        <v>2700</v>
      </c>
      <c r="I223" s="65">
        <v>2504</v>
      </c>
      <c r="J223" s="60"/>
      <c r="K223" s="65"/>
      <c r="L223" s="4"/>
    </row>
    <row r="224" spans="1:12" ht="12.75" customHeight="1">
      <c r="A224" s="10"/>
      <c r="B224" s="40" t="s">
        <v>33</v>
      </c>
      <c r="C224" s="40" t="s">
        <v>54</v>
      </c>
      <c r="D224" s="60">
        <f t="shared" si="60"/>
        <v>46400</v>
      </c>
      <c r="E224" s="65">
        <f t="shared" si="61"/>
        <v>43826</v>
      </c>
      <c r="F224" s="60">
        <v>46400</v>
      </c>
      <c r="G224" s="60">
        <v>43826</v>
      </c>
      <c r="H224" s="60"/>
      <c r="I224" s="65"/>
      <c r="J224" s="60"/>
      <c r="K224" s="65"/>
      <c r="L224" s="4"/>
    </row>
    <row r="225" spans="1:12" ht="13.5" customHeight="1">
      <c r="A225" s="10"/>
      <c r="B225" s="40" t="s">
        <v>57</v>
      </c>
      <c r="C225" s="40"/>
      <c r="D225" s="60">
        <f t="shared" si="60"/>
        <v>384300</v>
      </c>
      <c r="E225" s="65">
        <f t="shared" si="61"/>
        <v>384300</v>
      </c>
      <c r="F225" s="60">
        <v>384300</v>
      </c>
      <c r="G225" s="60">
        <v>384300</v>
      </c>
      <c r="H225" s="60"/>
      <c r="I225" s="65"/>
      <c r="J225" s="60"/>
      <c r="K225" s="65"/>
      <c r="L225" s="4"/>
    </row>
    <row r="226" spans="1:12" ht="18.75" customHeight="1">
      <c r="A226" s="10"/>
      <c r="B226" s="41" t="s">
        <v>161</v>
      </c>
      <c r="C226" s="40"/>
      <c r="D226" s="60">
        <f t="shared" si="60"/>
        <v>39249</v>
      </c>
      <c r="E226" s="65">
        <f t="shared" si="61"/>
        <v>39249</v>
      </c>
      <c r="F226" s="60">
        <v>39249</v>
      </c>
      <c r="G226" s="60">
        <v>39249</v>
      </c>
      <c r="H226" s="60"/>
      <c r="I226" s="65"/>
      <c r="J226" s="60"/>
      <c r="K226" s="65"/>
      <c r="L226" s="4"/>
    </row>
    <row r="227" spans="1:12" ht="13.5" customHeight="1">
      <c r="A227" s="10"/>
      <c r="B227" s="40" t="s">
        <v>36</v>
      </c>
      <c r="C227" s="40"/>
      <c r="D227" s="60">
        <f t="shared" si="60"/>
        <v>102345</v>
      </c>
      <c r="E227" s="65">
        <f t="shared" si="61"/>
        <v>102345</v>
      </c>
      <c r="F227" s="60">
        <v>102345</v>
      </c>
      <c r="G227" s="60">
        <v>102345</v>
      </c>
      <c r="H227" s="60">
        <v>71607</v>
      </c>
      <c r="I227" s="65">
        <v>71607</v>
      </c>
      <c r="J227" s="60"/>
      <c r="K227" s="65"/>
      <c r="L227" s="4"/>
    </row>
    <row r="228" spans="1:12" ht="13.5" customHeight="1">
      <c r="A228" s="10"/>
      <c r="B228" s="40" t="s">
        <v>36</v>
      </c>
      <c r="C228" s="40" t="s">
        <v>56</v>
      </c>
      <c r="D228" s="60">
        <f>SUM(F228+J228)</f>
        <v>25180</v>
      </c>
      <c r="E228" s="65">
        <f>SUM(G228,K228)</f>
        <v>25180</v>
      </c>
      <c r="F228" s="60">
        <v>25180</v>
      </c>
      <c r="G228" s="60">
        <v>25180</v>
      </c>
      <c r="H228" s="60">
        <v>6200</v>
      </c>
      <c r="I228" s="65">
        <v>6200</v>
      </c>
      <c r="J228" s="60"/>
      <c r="K228" s="65"/>
      <c r="L228" s="4"/>
    </row>
    <row r="229" spans="1:12" ht="14.25" customHeight="1">
      <c r="A229" s="10"/>
      <c r="B229" s="40" t="s">
        <v>36</v>
      </c>
      <c r="C229" s="40" t="s">
        <v>54</v>
      </c>
      <c r="D229" s="60">
        <f t="shared" si="60"/>
        <v>9808</v>
      </c>
      <c r="E229" s="65">
        <f t="shared" si="61"/>
        <v>9808</v>
      </c>
      <c r="F229" s="60">
        <v>9808</v>
      </c>
      <c r="G229" s="60">
        <v>9808</v>
      </c>
      <c r="H229" s="60">
        <v>6666</v>
      </c>
      <c r="I229" s="65">
        <v>6666</v>
      </c>
      <c r="J229" s="60"/>
      <c r="K229" s="65"/>
      <c r="L229" s="4"/>
    </row>
    <row r="230" spans="1:12" ht="29.25" customHeight="1">
      <c r="A230" s="10"/>
      <c r="B230" s="41" t="s">
        <v>82</v>
      </c>
      <c r="C230" s="40" t="s">
        <v>54</v>
      </c>
      <c r="D230" s="60">
        <f t="shared" si="60"/>
        <v>16587</v>
      </c>
      <c r="E230" s="65">
        <f t="shared" si="61"/>
        <v>16587</v>
      </c>
      <c r="F230" s="60">
        <v>16587</v>
      </c>
      <c r="G230" s="60">
        <v>16587</v>
      </c>
      <c r="H230" s="60"/>
      <c r="I230" s="65"/>
      <c r="J230" s="60"/>
      <c r="K230" s="65"/>
      <c r="L230" s="4"/>
    </row>
    <row r="231" spans="1:12" ht="25.5" customHeight="1">
      <c r="A231" s="10"/>
      <c r="B231" s="41" t="s">
        <v>83</v>
      </c>
      <c r="C231" s="40" t="s">
        <v>54</v>
      </c>
      <c r="D231" s="60">
        <f t="shared" si="60"/>
        <v>66013</v>
      </c>
      <c r="E231" s="65">
        <f t="shared" si="61"/>
        <v>66013</v>
      </c>
      <c r="F231" s="60">
        <v>66013</v>
      </c>
      <c r="G231" s="60">
        <v>66013</v>
      </c>
      <c r="H231" s="60"/>
      <c r="I231" s="65"/>
      <c r="J231" s="60"/>
      <c r="K231" s="65"/>
      <c r="L231" s="4"/>
    </row>
    <row r="232" spans="1:12" ht="25.5" customHeight="1">
      <c r="A232" s="10"/>
      <c r="B232" s="41" t="s">
        <v>163</v>
      </c>
      <c r="C232" s="40"/>
      <c r="D232" s="60">
        <f>SUM(F232+J232)</f>
        <v>26560</v>
      </c>
      <c r="E232" s="65">
        <f>SUM(G232,K232)</f>
        <v>26560</v>
      </c>
      <c r="F232" s="60">
        <v>26560</v>
      </c>
      <c r="G232" s="60">
        <v>26560</v>
      </c>
      <c r="H232" s="60"/>
      <c r="I232" s="65"/>
      <c r="J232" s="60"/>
      <c r="K232" s="65"/>
      <c r="L232" s="4"/>
    </row>
    <row r="233" spans="1:12" ht="25.5" customHeight="1">
      <c r="A233" s="10"/>
      <c r="B233" s="41" t="s">
        <v>144</v>
      </c>
      <c r="C233" s="40" t="s">
        <v>54</v>
      </c>
      <c r="D233" s="60">
        <f>SUM(F233+J233)</f>
        <v>1200</v>
      </c>
      <c r="E233" s="65">
        <f>SUM(G233,K233)</f>
        <v>1157</v>
      </c>
      <c r="F233" s="60">
        <v>1200</v>
      </c>
      <c r="G233" s="60">
        <v>1157</v>
      </c>
      <c r="H233" s="60">
        <v>600</v>
      </c>
      <c r="I233" s="65">
        <v>569</v>
      </c>
      <c r="J233" s="60"/>
      <c r="K233" s="65"/>
      <c r="L233" s="4"/>
    </row>
    <row r="234" spans="1:12" ht="13.5" customHeight="1">
      <c r="A234" s="10"/>
      <c r="B234" s="41" t="s">
        <v>84</v>
      </c>
      <c r="C234" s="41"/>
      <c r="D234" s="60">
        <f t="shared" si="60"/>
        <v>2998</v>
      </c>
      <c r="E234" s="65">
        <f t="shared" si="61"/>
        <v>2997</v>
      </c>
      <c r="F234" s="60">
        <v>2998</v>
      </c>
      <c r="G234" s="60">
        <v>2997</v>
      </c>
      <c r="H234" s="60"/>
      <c r="I234" s="65"/>
      <c r="J234" s="60"/>
      <c r="K234" s="65"/>
      <c r="L234" s="4"/>
    </row>
    <row r="235" spans="1:12" ht="28.5" customHeight="1">
      <c r="A235" s="10"/>
      <c r="B235" s="41" t="s">
        <v>162</v>
      </c>
      <c r="C235" s="41"/>
      <c r="D235" s="60">
        <f t="shared" si="60"/>
        <v>1800</v>
      </c>
      <c r="E235" s="65">
        <f t="shared" si="61"/>
        <v>1800</v>
      </c>
      <c r="F235" s="60">
        <v>1800</v>
      </c>
      <c r="G235" s="60">
        <v>1800</v>
      </c>
      <c r="H235" s="60"/>
      <c r="I235" s="65"/>
      <c r="J235" s="60"/>
      <c r="K235" s="65"/>
      <c r="L235" s="4"/>
    </row>
    <row r="236" spans="1:12" ht="28.5" customHeight="1">
      <c r="A236" s="10"/>
      <c r="B236" s="41" t="s">
        <v>120</v>
      </c>
      <c r="C236" s="41"/>
      <c r="D236" s="60">
        <f t="shared" si="60"/>
        <v>2500</v>
      </c>
      <c r="E236" s="65">
        <f>SUM(G236,K236)</f>
        <v>2426</v>
      </c>
      <c r="F236" s="60">
        <v>2500</v>
      </c>
      <c r="G236" s="60">
        <v>2426</v>
      </c>
      <c r="H236" s="60"/>
      <c r="I236" s="65"/>
      <c r="J236" s="60"/>
      <c r="K236" s="65"/>
      <c r="L236" s="4"/>
    </row>
    <row r="237" spans="1:12" ht="12.75" customHeight="1">
      <c r="A237" s="10"/>
      <c r="B237" s="41"/>
      <c r="C237" s="41"/>
      <c r="D237" s="60"/>
      <c r="E237" s="65"/>
      <c r="F237" s="60"/>
      <c r="G237" s="60"/>
      <c r="H237" s="60"/>
      <c r="I237" s="65"/>
      <c r="J237" s="60"/>
      <c r="K237" s="65"/>
      <c r="L237" s="4"/>
    </row>
    <row r="238" spans="1:12">
      <c r="A238" s="10"/>
      <c r="B238" s="44" t="s">
        <v>104</v>
      </c>
      <c r="C238" s="47"/>
      <c r="D238" s="61">
        <f>SUM(D239:D243)</f>
        <v>35630</v>
      </c>
      <c r="E238" s="66">
        <f t="shared" ref="E238:K238" si="62">SUM(E239:E243)</f>
        <v>35630</v>
      </c>
      <c r="F238" s="61">
        <f t="shared" si="62"/>
        <v>35630</v>
      </c>
      <c r="G238" s="61">
        <f t="shared" si="62"/>
        <v>35630</v>
      </c>
      <c r="H238" s="61">
        <f t="shared" si="62"/>
        <v>0</v>
      </c>
      <c r="I238" s="66">
        <f t="shared" si="62"/>
        <v>0</v>
      </c>
      <c r="J238" s="61">
        <f t="shared" si="62"/>
        <v>0</v>
      </c>
      <c r="K238" s="66">
        <f t="shared" si="62"/>
        <v>0</v>
      </c>
      <c r="L238" s="4"/>
    </row>
    <row r="239" spans="1:12">
      <c r="A239" s="10"/>
      <c r="B239" s="50" t="s">
        <v>124</v>
      </c>
      <c r="C239" s="47" t="s">
        <v>54</v>
      </c>
      <c r="D239" s="60">
        <f>SUM(F239)</f>
        <v>19770</v>
      </c>
      <c r="E239" s="65">
        <f>SUM(G239)</f>
        <v>19770</v>
      </c>
      <c r="F239" s="60">
        <v>19770</v>
      </c>
      <c r="G239" s="60">
        <v>19770</v>
      </c>
      <c r="H239" s="60">
        <v>0</v>
      </c>
      <c r="I239" s="65">
        <v>0</v>
      </c>
      <c r="J239" s="60">
        <v>0</v>
      </c>
      <c r="K239" s="65">
        <v>0</v>
      </c>
      <c r="L239" s="4"/>
    </row>
    <row r="240" spans="1:12">
      <c r="A240" s="10"/>
      <c r="B240" s="50" t="s">
        <v>124</v>
      </c>
      <c r="C240" s="47"/>
      <c r="D240" s="60">
        <f>SUM(F240)</f>
        <v>0</v>
      </c>
      <c r="E240" s="65">
        <f>SUM(G240)</f>
        <v>0</v>
      </c>
      <c r="F240" s="60"/>
      <c r="G240" s="60"/>
      <c r="H240" s="60">
        <v>0</v>
      </c>
      <c r="I240" s="65">
        <v>0</v>
      </c>
      <c r="J240" s="60">
        <v>0</v>
      </c>
      <c r="K240" s="65">
        <v>0</v>
      </c>
      <c r="L240" s="4"/>
    </row>
    <row r="241" spans="1:12" ht="25.5">
      <c r="A241" s="10"/>
      <c r="B241" s="48" t="s">
        <v>139</v>
      </c>
      <c r="C241" s="47"/>
      <c r="D241" s="60">
        <f t="shared" ref="D241:E243" si="63">SUM(F241,J241)</f>
        <v>1800</v>
      </c>
      <c r="E241" s="65">
        <f t="shared" si="63"/>
        <v>1800</v>
      </c>
      <c r="F241" s="60">
        <v>1800</v>
      </c>
      <c r="G241" s="60">
        <v>1800</v>
      </c>
      <c r="H241" s="60"/>
      <c r="I241" s="65"/>
      <c r="J241" s="60"/>
      <c r="K241" s="65"/>
      <c r="L241" s="4"/>
    </row>
    <row r="242" spans="1:12" ht="25.5">
      <c r="A242" s="10"/>
      <c r="B242" s="48" t="s">
        <v>164</v>
      </c>
      <c r="C242" s="47" t="s">
        <v>54</v>
      </c>
      <c r="D242" s="60">
        <f t="shared" si="63"/>
        <v>100</v>
      </c>
      <c r="E242" s="65">
        <f t="shared" si="63"/>
        <v>100</v>
      </c>
      <c r="F242" s="60">
        <v>100</v>
      </c>
      <c r="G242" s="60">
        <v>100</v>
      </c>
      <c r="H242" s="60">
        <v>0</v>
      </c>
      <c r="I242" s="65">
        <v>0</v>
      </c>
      <c r="J242" s="60">
        <v>0</v>
      </c>
      <c r="K242" s="65">
        <v>0</v>
      </c>
      <c r="L242" s="4"/>
    </row>
    <row r="243" spans="1:12" ht="25.5">
      <c r="A243" s="10"/>
      <c r="B243" s="48" t="s">
        <v>140</v>
      </c>
      <c r="C243" s="47" t="s">
        <v>54</v>
      </c>
      <c r="D243" s="60">
        <f t="shared" si="63"/>
        <v>13960</v>
      </c>
      <c r="E243" s="65">
        <f t="shared" si="63"/>
        <v>13960</v>
      </c>
      <c r="F243" s="60">
        <v>13960</v>
      </c>
      <c r="G243" s="60">
        <v>13960</v>
      </c>
      <c r="H243" s="60">
        <v>0</v>
      </c>
      <c r="I243" s="65">
        <v>0</v>
      </c>
      <c r="J243" s="60">
        <v>0</v>
      </c>
      <c r="K243" s="65">
        <v>0</v>
      </c>
      <c r="L243" s="4"/>
    </row>
    <row r="244" spans="1:12" ht="12.75" customHeight="1">
      <c r="A244" s="10" t="s">
        <v>137</v>
      </c>
      <c r="B244" s="41"/>
      <c r="C244" s="41"/>
      <c r="D244" s="60"/>
      <c r="E244" s="65"/>
      <c r="F244" s="60"/>
      <c r="G244" s="60"/>
      <c r="H244" s="60"/>
      <c r="I244" s="65"/>
      <c r="J244" s="60"/>
      <c r="K244" s="65"/>
      <c r="L244" s="4"/>
    </row>
    <row r="245" spans="1:12" ht="15.75">
      <c r="A245" s="10"/>
      <c r="B245" s="52" t="s">
        <v>113</v>
      </c>
      <c r="C245" s="52"/>
      <c r="D245" s="55">
        <f t="shared" ref="D245:K245" si="64">SUM(D14+D62+D123+D144+D162+D202+D210)</f>
        <v>10735354</v>
      </c>
      <c r="E245" s="64">
        <f t="shared" si="64"/>
        <v>10294890</v>
      </c>
      <c r="F245" s="55">
        <f t="shared" si="64"/>
        <v>8289460</v>
      </c>
      <c r="G245" s="55">
        <f t="shared" si="64"/>
        <v>8202233</v>
      </c>
      <c r="H245" s="55">
        <f t="shared" si="64"/>
        <v>4037319</v>
      </c>
      <c r="I245" s="64">
        <f t="shared" si="64"/>
        <v>4034402</v>
      </c>
      <c r="J245" s="55">
        <f t="shared" si="64"/>
        <v>2445894</v>
      </c>
      <c r="K245" s="64">
        <f t="shared" si="64"/>
        <v>2092657</v>
      </c>
      <c r="L245" s="4"/>
    </row>
    <row r="246" spans="1:12">
      <c r="A246" s="53"/>
      <c r="B246" s="54" t="s">
        <v>91</v>
      </c>
      <c r="C246" s="54"/>
      <c r="D246" s="54"/>
      <c r="E246" s="54"/>
      <c r="F246" s="54"/>
      <c r="G246" s="54"/>
      <c r="H246" s="54"/>
      <c r="I246" s="54"/>
      <c r="J246" s="54"/>
      <c r="K246" s="10"/>
    </row>
    <row r="247" spans="1:12">
      <c r="A247" s="10" t="s">
        <v>26</v>
      </c>
      <c r="B247" s="54" t="s">
        <v>87</v>
      </c>
      <c r="C247" s="54"/>
      <c r="D247" s="73"/>
      <c r="E247" s="73"/>
      <c r="F247" s="73"/>
      <c r="G247" s="74"/>
      <c r="H247" s="74"/>
      <c r="I247" s="74"/>
      <c r="J247" s="74"/>
      <c r="K247" s="74"/>
    </row>
    <row r="248" spans="1:12">
      <c r="A248" s="10" t="s">
        <v>54</v>
      </c>
      <c r="B248" s="54" t="s">
        <v>89</v>
      </c>
      <c r="C248" s="54"/>
      <c r="D248" s="73"/>
      <c r="E248" s="73"/>
      <c r="F248" s="73"/>
      <c r="G248" s="54"/>
      <c r="H248" s="54"/>
      <c r="I248" s="54"/>
      <c r="J248" s="54"/>
      <c r="K248" s="10"/>
    </row>
    <row r="249" spans="1:12">
      <c r="A249" s="10" t="s">
        <v>110</v>
      </c>
      <c r="B249" s="54" t="s">
        <v>88</v>
      </c>
      <c r="C249" s="54"/>
      <c r="D249" s="84"/>
      <c r="E249" s="84"/>
      <c r="F249" s="73"/>
      <c r="G249" s="54"/>
      <c r="H249" s="54"/>
      <c r="I249" s="74"/>
      <c r="J249" s="54"/>
      <c r="K249" s="85"/>
    </row>
    <row r="250" spans="1:12">
      <c r="A250" s="10" t="s">
        <v>56</v>
      </c>
      <c r="B250" s="54" t="s">
        <v>90</v>
      </c>
      <c r="C250" s="54"/>
      <c r="D250" s="73"/>
      <c r="E250" s="73"/>
      <c r="F250" s="73"/>
      <c r="G250" s="54"/>
      <c r="H250" s="54"/>
      <c r="I250" s="54"/>
      <c r="J250" s="54"/>
      <c r="K250" s="10"/>
    </row>
    <row r="251" spans="1:12" hidden="1">
      <c r="B251" s="1"/>
      <c r="C251" s="1"/>
      <c r="D251" s="19" t="s">
        <v>113</v>
      </c>
      <c r="E251" s="26" t="s">
        <v>92</v>
      </c>
      <c r="F251" s="73"/>
      <c r="G251" s="75"/>
      <c r="H251" s="75"/>
      <c r="I251" s="75"/>
      <c r="J251" s="75"/>
    </row>
    <row r="252" spans="1:12" hidden="1">
      <c r="B252" s="14" t="s">
        <v>97</v>
      </c>
      <c r="D252" s="84">
        <f>SUM(D16+D164)</f>
        <v>1875209</v>
      </c>
      <c r="E252" s="84">
        <f>SUM(E16+E164)</f>
        <v>1871797</v>
      </c>
      <c r="F252" s="73"/>
      <c r="G252" s="75"/>
      <c r="H252" s="75"/>
      <c r="I252" s="75"/>
      <c r="J252" s="75"/>
    </row>
    <row r="253" spans="1:12" hidden="1">
      <c r="B253" s="42" t="s">
        <v>98</v>
      </c>
      <c r="D253" s="72">
        <f>SUM(D43)</f>
        <v>25475</v>
      </c>
      <c r="E253" s="72">
        <f>SUM(E43)</f>
        <v>25433</v>
      </c>
      <c r="F253" s="73"/>
      <c r="G253" s="75"/>
      <c r="H253" s="75"/>
      <c r="I253" s="75"/>
      <c r="J253" s="75"/>
    </row>
    <row r="254" spans="1:12" ht="25.5" hidden="1">
      <c r="B254" s="44" t="s">
        <v>130</v>
      </c>
      <c r="D254" s="72">
        <f>SUM(D49)</f>
        <v>162900</v>
      </c>
      <c r="E254" s="72">
        <f>SUM(E49)</f>
        <v>162900</v>
      </c>
      <c r="F254" s="73"/>
      <c r="G254" s="75"/>
      <c r="H254" s="75"/>
      <c r="I254" s="75"/>
      <c r="J254" s="75"/>
    </row>
    <row r="255" spans="1:12" hidden="1">
      <c r="B255" s="42" t="s">
        <v>99</v>
      </c>
      <c r="D255" s="84">
        <f>SUM(D54+D139+D146+D169+D204)</f>
        <v>2454309</v>
      </c>
      <c r="E255" s="84">
        <f>SUM(E54+E139+E146+E169+E204)</f>
        <v>2137880</v>
      </c>
      <c r="F255" s="73"/>
      <c r="G255" s="75"/>
      <c r="H255" s="75"/>
      <c r="I255" s="75"/>
      <c r="J255" s="75"/>
    </row>
    <row r="256" spans="1:12" hidden="1">
      <c r="B256" s="42" t="s">
        <v>103</v>
      </c>
      <c r="D256" s="84">
        <f>SUM(D195)</f>
        <v>395636</v>
      </c>
      <c r="E256" s="84">
        <f>SUM(E195)</f>
        <v>339553</v>
      </c>
      <c r="F256" s="73"/>
      <c r="G256" s="75"/>
      <c r="H256" s="75"/>
      <c r="I256" s="75"/>
      <c r="J256" s="75"/>
    </row>
    <row r="257" spans="2:10" hidden="1">
      <c r="B257" s="44" t="s">
        <v>101</v>
      </c>
      <c r="D257" s="84">
        <f>SUM(D176)</f>
        <v>310043</v>
      </c>
      <c r="E257" s="84">
        <f>SUM(E176)</f>
        <v>285114</v>
      </c>
      <c r="F257" s="76"/>
      <c r="G257" s="75"/>
      <c r="H257" s="75"/>
      <c r="I257" s="75"/>
      <c r="J257" s="75"/>
    </row>
    <row r="258" spans="2:10" hidden="1">
      <c r="B258" s="44" t="s">
        <v>104</v>
      </c>
      <c r="D258" s="72">
        <f>SUM(D238)</f>
        <v>35630</v>
      </c>
      <c r="E258" s="72">
        <f>SUM(E238)</f>
        <v>35630</v>
      </c>
      <c r="F258" s="76"/>
      <c r="G258" s="75"/>
      <c r="H258" s="75"/>
      <c r="I258" s="75"/>
      <c r="J258" s="75"/>
    </row>
    <row r="259" spans="2:10" hidden="1">
      <c r="B259" s="42" t="s">
        <v>132</v>
      </c>
      <c r="D259" s="84">
        <f>SUM(D207+D153+D125)</f>
        <v>424580</v>
      </c>
      <c r="E259" s="84">
        <f>SUM(E207+E153+E125)</f>
        <v>421613</v>
      </c>
      <c r="F259" s="76"/>
      <c r="G259" s="75"/>
      <c r="H259" s="75"/>
      <c r="I259" s="75"/>
      <c r="J259" s="75"/>
    </row>
    <row r="260" spans="2:10" hidden="1">
      <c r="B260" s="44" t="s">
        <v>100</v>
      </c>
      <c r="D260" s="84">
        <f>SUM(D64+D156)</f>
        <v>3318999</v>
      </c>
      <c r="E260" s="84">
        <f>SUM(E64+E156)</f>
        <v>3291998</v>
      </c>
      <c r="F260" s="59"/>
      <c r="G260" s="75"/>
      <c r="H260" s="75"/>
      <c r="I260" s="75"/>
      <c r="J260" s="75"/>
    </row>
    <row r="261" spans="2:10" hidden="1">
      <c r="B261" s="42" t="s">
        <v>102</v>
      </c>
      <c r="D261" s="84">
        <f>SUM(D59+D159+D212)</f>
        <v>1732573</v>
      </c>
      <c r="E261" s="84">
        <f>SUM(E59+E159+E212)</f>
        <v>1722972</v>
      </c>
      <c r="F261" s="75"/>
      <c r="G261" s="75"/>
      <c r="H261" s="75"/>
      <c r="I261" s="75"/>
      <c r="J261" s="75"/>
    </row>
    <row r="262" spans="2:10" hidden="1">
      <c r="B262" s="1"/>
      <c r="C262" s="1"/>
      <c r="D262" s="59">
        <f>SUM(D252:D261)</f>
        <v>10735354</v>
      </c>
      <c r="E262" s="59">
        <f>SUM(E252:E261)</f>
        <v>10294890</v>
      </c>
      <c r="F262" s="75"/>
      <c r="G262" s="75"/>
      <c r="H262" s="75"/>
      <c r="I262" s="75"/>
      <c r="J262" s="75"/>
    </row>
    <row r="263" spans="2:10" hidden="1">
      <c r="B263" s="1"/>
      <c r="C263" s="1"/>
      <c r="D263" s="75">
        <v>8983.2999999999993</v>
      </c>
      <c r="E263" s="75">
        <v>8808.4</v>
      </c>
      <c r="F263" s="75"/>
      <c r="G263" s="75"/>
      <c r="H263" s="75"/>
      <c r="I263" s="75"/>
      <c r="J263" s="75"/>
    </row>
    <row r="264" spans="2:10">
      <c r="B264" s="1"/>
      <c r="C264" s="1"/>
      <c r="D264" s="75"/>
      <c r="E264" s="75"/>
      <c r="F264" s="75"/>
      <c r="G264" s="75"/>
      <c r="H264" s="75"/>
      <c r="I264" s="75"/>
      <c r="J264" s="75"/>
    </row>
    <row r="265" spans="2:10">
      <c r="B265" s="1"/>
      <c r="C265" s="1"/>
      <c r="D265" s="75"/>
      <c r="E265" s="75"/>
      <c r="F265" s="75"/>
      <c r="G265" s="75"/>
      <c r="H265" s="75"/>
      <c r="I265" s="75"/>
      <c r="J265" s="75"/>
    </row>
    <row r="266" spans="2:10">
      <c r="B266" s="1"/>
      <c r="C266" s="1"/>
      <c r="D266" s="75"/>
      <c r="E266" s="75"/>
      <c r="F266" s="75"/>
      <c r="G266" s="75"/>
      <c r="H266" s="75"/>
      <c r="I266" s="75"/>
      <c r="J266" s="75"/>
    </row>
    <row r="267" spans="2:10">
      <c r="B267" s="1"/>
      <c r="C267" s="1"/>
      <c r="D267" s="75"/>
      <c r="E267" s="75"/>
      <c r="F267" s="75"/>
      <c r="G267" s="75"/>
      <c r="H267" s="75"/>
      <c r="I267" s="75"/>
      <c r="J267" s="75"/>
    </row>
    <row r="268" spans="2:10">
      <c r="B268" s="1"/>
      <c r="C268" s="1"/>
      <c r="D268" s="75"/>
      <c r="E268" s="75"/>
      <c r="F268" s="75"/>
      <c r="G268" s="75"/>
      <c r="H268" s="75"/>
      <c r="I268" s="75"/>
      <c r="J268" s="75"/>
    </row>
    <row r="269" spans="2:10">
      <c r="B269" s="1"/>
      <c r="C269" s="1"/>
      <c r="D269" s="75"/>
      <c r="E269" s="75"/>
      <c r="F269" s="75"/>
      <c r="G269" s="75"/>
      <c r="H269" s="75"/>
      <c r="I269" s="75"/>
      <c r="J269" s="75"/>
    </row>
    <row r="270" spans="2:10">
      <c r="B270" s="1"/>
      <c r="C270" s="1"/>
      <c r="D270" s="75"/>
      <c r="E270" s="75"/>
      <c r="F270" s="75"/>
      <c r="G270" s="75"/>
      <c r="H270" s="75"/>
      <c r="I270" s="75"/>
      <c r="J270" s="75"/>
    </row>
    <row r="271" spans="2:10">
      <c r="B271" s="1"/>
      <c r="C271" s="1"/>
      <c r="D271" s="75"/>
      <c r="E271" s="75"/>
      <c r="F271" s="75"/>
      <c r="G271" s="75"/>
      <c r="H271" s="75"/>
      <c r="I271" s="75"/>
      <c r="J271" s="75"/>
    </row>
    <row r="272" spans="2:10">
      <c r="B272" s="1"/>
      <c r="C272" s="1"/>
      <c r="D272" s="75"/>
      <c r="E272" s="75"/>
      <c r="F272" s="75"/>
      <c r="G272" s="75"/>
      <c r="H272" s="75"/>
      <c r="I272" s="75"/>
      <c r="J272" s="75"/>
    </row>
    <row r="273" spans="2:10">
      <c r="B273" s="1"/>
      <c r="C273" s="1"/>
      <c r="D273" s="75"/>
      <c r="E273" s="75"/>
      <c r="F273" s="75"/>
      <c r="G273" s="75"/>
      <c r="H273" s="75"/>
      <c r="I273" s="75"/>
      <c r="J273" s="75"/>
    </row>
    <row r="274" spans="2:10">
      <c r="B274" s="1"/>
      <c r="C274" s="1"/>
      <c r="D274" s="75"/>
      <c r="E274" s="75"/>
      <c r="F274" s="75"/>
      <c r="G274" s="75"/>
      <c r="H274" s="75"/>
      <c r="I274" s="75"/>
      <c r="J274" s="75"/>
    </row>
    <row r="275" spans="2:10">
      <c r="B275" s="1"/>
      <c r="C275" s="1"/>
      <c r="D275" s="75"/>
      <c r="E275" s="75"/>
      <c r="F275" s="75"/>
      <c r="G275" s="75"/>
      <c r="H275" s="75"/>
      <c r="I275" s="75"/>
      <c r="J275" s="75"/>
    </row>
    <row r="276" spans="2:10">
      <c r="B276" s="1"/>
      <c r="C276" s="1"/>
      <c r="D276" s="75"/>
      <c r="E276" s="75"/>
      <c r="F276" s="75"/>
      <c r="G276" s="75"/>
      <c r="H276" s="75"/>
      <c r="I276" s="75"/>
      <c r="J276" s="75"/>
    </row>
    <row r="277" spans="2:10">
      <c r="B277" s="1"/>
      <c r="C277" s="1"/>
      <c r="D277" s="75"/>
      <c r="E277" s="75"/>
      <c r="F277" s="75"/>
      <c r="G277" s="75"/>
      <c r="H277" s="75"/>
      <c r="I277" s="75"/>
      <c r="J277" s="75"/>
    </row>
    <row r="278" spans="2:10">
      <c r="B278" s="1"/>
      <c r="C278" s="1"/>
      <c r="D278" s="75"/>
      <c r="E278" s="75"/>
      <c r="F278" s="75"/>
      <c r="G278" s="75"/>
      <c r="H278" s="75"/>
      <c r="I278" s="75"/>
      <c r="J278" s="75"/>
    </row>
    <row r="279" spans="2:10">
      <c r="B279" s="1"/>
      <c r="C279" s="1"/>
      <c r="D279" s="75"/>
      <c r="E279" s="75"/>
      <c r="F279" s="75"/>
      <c r="G279" s="75"/>
      <c r="H279" s="75"/>
      <c r="I279" s="75"/>
      <c r="J279" s="75"/>
    </row>
    <row r="280" spans="2:10">
      <c r="B280" s="1"/>
      <c r="C280" s="1"/>
      <c r="D280" s="75"/>
      <c r="E280" s="75"/>
      <c r="F280" s="75"/>
      <c r="G280" s="75"/>
      <c r="H280" s="75"/>
      <c r="I280" s="75"/>
      <c r="J280" s="75"/>
    </row>
    <row r="281" spans="2:10">
      <c r="B281" s="1"/>
      <c r="C281" s="1"/>
      <c r="D281" s="75"/>
      <c r="E281" s="75"/>
      <c r="F281" s="75"/>
      <c r="G281" s="75"/>
      <c r="H281" s="75"/>
      <c r="I281" s="75"/>
      <c r="J281" s="75"/>
    </row>
    <row r="282" spans="2:10">
      <c r="B282" s="1"/>
      <c r="C282" s="1"/>
      <c r="D282" s="75"/>
      <c r="E282" s="75"/>
      <c r="F282" s="75"/>
      <c r="G282" s="75"/>
      <c r="H282" s="75"/>
      <c r="I282" s="75"/>
      <c r="J282" s="75"/>
    </row>
    <row r="283" spans="2:10">
      <c r="B283" s="1"/>
      <c r="C283" s="1"/>
      <c r="D283" s="75"/>
      <c r="E283" s="75"/>
      <c r="F283" s="75"/>
      <c r="G283" s="75"/>
      <c r="H283" s="75"/>
      <c r="I283" s="75"/>
      <c r="J283" s="75"/>
    </row>
    <row r="284" spans="2:10">
      <c r="B284" s="1"/>
      <c r="C284" s="1"/>
      <c r="D284" s="75"/>
      <c r="E284" s="75"/>
      <c r="F284" s="75"/>
      <c r="G284" s="75"/>
      <c r="H284" s="75"/>
      <c r="I284" s="75"/>
      <c r="J284" s="75"/>
    </row>
    <row r="285" spans="2:10">
      <c r="B285" s="1"/>
      <c r="C285" s="1"/>
      <c r="D285" s="54"/>
      <c r="E285" s="57"/>
      <c r="F285" s="57"/>
      <c r="G285" s="75"/>
      <c r="H285" s="75"/>
      <c r="I285" s="75"/>
      <c r="J285" s="75"/>
    </row>
    <row r="286" spans="2:10">
      <c r="B286" s="1"/>
      <c r="C286" s="1"/>
      <c r="D286" s="75"/>
      <c r="E286" s="76"/>
      <c r="F286" s="76"/>
      <c r="G286" s="75"/>
      <c r="H286" s="75"/>
      <c r="I286" s="75"/>
      <c r="J286" s="75"/>
    </row>
    <row r="287" spans="2:10">
      <c r="B287" s="1"/>
      <c r="C287" s="1"/>
      <c r="D287" s="1"/>
      <c r="E287" s="58"/>
      <c r="F287" s="76"/>
      <c r="G287" s="75"/>
      <c r="H287" s="1"/>
      <c r="I287" s="1"/>
      <c r="J287" s="1"/>
    </row>
    <row r="288" spans="2:10">
      <c r="B288" s="1"/>
      <c r="C288" s="1"/>
      <c r="D288" s="54"/>
      <c r="E288" s="58"/>
      <c r="F288" s="76"/>
      <c r="G288" s="75"/>
      <c r="H288" s="1"/>
      <c r="I288" s="1"/>
      <c r="J288" s="1"/>
    </row>
    <row r="289" spans="2:10">
      <c r="B289" s="1"/>
      <c r="C289" s="1"/>
      <c r="D289" s="1"/>
      <c r="E289" s="58"/>
      <c r="F289" s="76"/>
      <c r="G289" s="75"/>
      <c r="H289" s="1"/>
      <c r="I289" s="1"/>
      <c r="J289" s="1"/>
    </row>
    <row r="290" spans="2:10">
      <c r="B290" s="1"/>
      <c r="C290" s="1"/>
      <c r="D290" s="1"/>
      <c r="E290" s="58"/>
      <c r="F290" s="76"/>
      <c r="G290" s="75"/>
      <c r="H290" s="1"/>
      <c r="I290" s="1"/>
      <c r="J290" s="1"/>
    </row>
    <row r="291" spans="2:10">
      <c r="B291" s="1"/>
      <c r="C291" s="1"/>
      <c r="D291" s="54"/>
      <c r="E291" s="58"/>
      <c r="F291" s="76"/>
      <c r="G291" s="75"/>
      <c r="H291" s="1"/>
      <c r="I291" s="1"/>
      <c r="J291" s="1"/>
    </row>
    <row r="292" spans="2:10">
      <c r="B292" s="1"/>
      <c r="C292" s="1"/>
      <c r="D292" s="1"/>
      <c r="E292" s="58"/>
      <c r="F292" s="76"/>
      <c r="G292" s="75"/>
      <c r="H292" s="1"/>
      <c r="I292" s="1"/>
      <c r="J292" s="1"/>
    </row>
    <row r="293" spans="2:10">
      <c r="B293" s="2"/>
      <c r="C293" s="2"/>
      <c r="D293" s="1"/>
      <c r="E293" s="58"/>
      <c r="F293" s="76"/>
      <c r="G293" s="75"/>
      <c r="H293" s="1"/>
      <c r="I293" s="1"/>
      <c r="J293" s="1"/>
    </row>
    <row r="294" spans="2:10">
      <c r="B294" s="1"/>
      <c r="C294" s="1"/>
      <c r="D294" s="54"/>
      <c r="E294" s="58"/>
      <c r="F294" s="76"/>
      <c r="G294" s="75"/>
      <c r="H294" s="1"/>
      <c r="I294" s="1"/>
      <c r="J294" s="1"/>
    </row>
    <row r="295" spans="2:10">
      <c r="B295" s="1"/>
      <c r="C295" s="1"/>
      <c r="D295" s="1"/>
      <c r="E295" s="59"/>
      <c r="F295" s="59"/>
      <c r="G295" s="75"/>
      <c r="H295" s="1"/>
      <c r="I295" s="1"/>
      <c r="J295" s="1"/>
    </row>
    <row r="296" spans="2:10">
      <c r="B296" s="1"/>
      <c r="C296" s="1"/>
      <c r="D296" s="1"/>
      <c r="E296" s="1"/>
      <c r="F296" s="75"/>
      <c r="G296" s="75"/>
      <c r="H296" s="1"/>
      <c r="I296" s="1"/>
      <c r="J296" s="1"/>
    </row>
    <row r="297" spans="2:10">
      <c r="F297" s="73"/>
      <c r="G297" s="73"/>
    </row>
    <row r="298" spans="2:10">
      <c r="F298" s="73"/>
      <c r="G298" s="73"/>
    </row>
    <row r="299" spans="2:10">
      <c r="F299" s="73"/>
      <c r="G299" s="73"/>
    </row>
    <row r="300" spans="2:10">
      <c r="F300" s="73"/>
      <c r="G300" s="73"/>
    </row>
    <row r="301" spans="2:10">
      <c r="F301" s="73"/>
      <c r="G301" s="73"/>
    </row>
  </sheetData>
  <phoneticPr fontId="4" type="noConversion"/>
  <pageMargins left="0.75" right="0.75" top="1" bottom="1" header="0.5" footer="0.5"/>
  <pageSetup paperSize="9" scale="70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2018-08-14T07:17:46Z</cp:lastPrinted>
  <dcterms:created xsi:type="dcterms:W3CDTF">2007-01-03T15:43:14Z</dcterms:created>
  <dcterms:modified xsi:type="dcterms:W3CDTF">2018-08-27T09:34:24Z</dcterms:modified>
</cp:coreProperties>
</file>